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Y:\Mijn Webs\VCH 20232024\CMV 2023\"/>
    </mc:Choice>
  </mc:AlternateContent>
  <xr:revisionPtr revIDLastSave="0" documentId="13_ncr:1_{D60B10A5-2777-4C07-90A7-59BEC6EAB085}" xr6:coauthVersionLast="47" xr6:coauthVersionMax="47" xr10:uidLastSave="{00000000-0000-0000-0000-000000000000}"/>
  <bookViews>
    <workbookView xWindow="29190" yWindow="390" windowWidth="25785" windowHeight="15540" xr2:uid="{D8F7E578-4823-4FAC-9227-9442D1F899C3}"/>
  </bookViews>
  <sheets>
    <sheet name="NIV.2" sheetId="1" r:id="rId1"/>
    <sheet name="NIV.3" sheetId="2" r:id="rId2"/>
    <sheet name="NIV.4" sheetId="3" r:id="rId3"/>
    <sheet name="NIV.6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4" l="1"/>
  <c r="C72" i="4"/>
  <c r="L62" i="4" s="1"/>
  <c r="C70" i="4"/>
  <c r="J62" i="4" s="1"/>
  <c r="C68" i="4"/>
  <c r="H62" i="4" s="1"/>
  <c r="C66" i="4"/>
  <c r="T66" i="4" s="1"/>
  <c r="C64" i="4"/>
  <c r="T64" i="4" s="1"/>
  <c r="N61" i="4"/>
  <c r="Z75" i="4" s="1"/>
  <c r="L61" i="4"/>
  <c r="J61" i="4"/>
  <c r="X68" i="4" s="1"/>
  <c r="H61" i="4"/>
  <c r="W68" i="4" s="1"/>
  <c r="F61" i="4"/>
  <c r="V73" i="4" s="1"/>
  <c r="D61" i="4"/>
  <c r="U65" i="4" s="1"/>
  <c r="C59" i="4"/>
  <c r="T59" i="4" s="1"/>
  <c r="R59" i="4" s="1"/>
  <c r="T57" i="4"/>
  <c r="R57" i="4" s="1"/>
  <c r="C57" i="4"/>
  <c r="L47" i="4" s="1"/>
  <c r="C55" i="4"/>
  <c r="T55" i="4" s="1"/>
  <c r="C53" i="4"/>
  <c r="T53" i="4" s="1"/>
  <c r="C51" i="4"/>
  <c r="T51" i="4" s="1"/>
  <c r="Y50" i="4"/>
  <c r="U49" i="4"/>
  <c r="C49" i="4"/>
  <c r="N47" i="4"/>
  <c r="N46" i="4"/>
  <c r="L46" i="4"/>
  <c r="Y49" i="4" s="1"/>
  <c r="J46" i="4"/>
  <c r="H46" i="4"/>
  <c r="W56" i="4" s="1"/>
  <c r="F46" i="4"/>
  <c r="V50" i="4" s="1"/>
  <c r="D46" i="4"/>
  <c r="U57" i="4" s="1"/>
  <c r="X44" i="4"/>
  <c r="C44" i="4"/>
  <c r="T44" i="4" s="1"/>
  <c r="R44" i="4" s="1"/>
  <c r="X42" i="4"/>
  <c r="C42" i="4"/>
  <c r="S42" i="4" s="1"/>
  <c r="X40" i="4"/>
  <c r="C40" i="4"/>
  <c r="X38" i="4"/>
  <c r="C38" i="4"/>
  <c r="T38" i="4" s="1"/>
  <c r="Z36" i="4"/>
  <c r="X36" i="4"/>
  <c r="C36" i="4"/>
  <c r="T36" i="4" s="1"/>
  <c r="Y35" i="4"/>
  <c r="X34" i="4"/>
  <c r="C34" i="4"/>
  <c r="F32" i="4"/>
  <c r="N31" i="4"/>
  <c r="Z41" i="4" s="1"/>
  <c r="L31" i="4"/>
  <c r="Y39" i="4" s="1"/>
  <c r="J31" i="4"/>
  <c r="X43" i="4" s="1"/>
  <c r="H31" i="4"/>
  <c r="W40" i="4" s="1"/>
  <c r="F31" i="4"/>
  <c r="V41" i="4" s="1"/>
  <c r="D31" i="4"/>
  <c r="U40" i="4" s="1"/>
  <c r="X30" i="4"/>
  <c r="S29" i="4"/>
  <c r="C29" i="4"/>
  <c r="T29" i="4" s="1"/>
  <c r="R29" i="4" s="1"/>
  <c r="C27" i="4"/>
  <c r="V25" i="4"/>
  <c r="C25" i="4"/>
  <c r="J17" i="4" s="1"/>
  <c r="V24" i="4"/>
  <c r="V23" i="4"/>
  <c r="C23" i="4"/>
  <c r="H17" i="4" s="1"/>
  <c r="X21" i="4"/>
  <c r="C21" i="4"/>
  <c r="T21" i="4" s="1"/>
  <c r="U20" i="4"/>
  <c r="Y19" i="4"/>
  <c r="C19" i="4"/>
  <c r="F17" i="4"/>
  <c r="D17" i="4"/>
  <c r="N16" i="4"/>
  <c r="L16" i="4"/>
  <c r="Y29" i="4" s="1"/>
  <c r="J16" i="4"/>
  <c r="X29" i="4" s="1"/>
  <c r="H16" i="4"/>
  <c r="W23" i="4" s="1"/>
  <c r="F16" i="4"/>
  <c r="V29" i="4" s="1"/>
  <c r="D16" i="4"/>
  <c r="U24" i="4" s="1"/>
  <c r="Y15" i="4"/>
  <c r="Y14" i="4"/>
  <c r="C14" i="4"/>
  <c r="T14" i="4" s="1"/>
  <c r="R14" i="4" s="1"/>
  <c r="C12" i="4"/>
  <c r="S12" i="4" s="1"/>
  <c r="C10" i="4"/>
  <c r="J2" i="4" s="1"/>
  <c r="Y9" i="4"/>
  <c r="C8" i="4"/>
  <c r="T8" i="4" s="1"/>
  <c r="Y7" i="4"/>
  <c r="Y6" i="4"/>
  <c r="C6" i="4"/>
  <c r="T6" i="4" s="1"/>
  <c r="Y4" i="4"/>
  <c r="C4" i="4"/>
  <c r="D2" i="4" s="1"/>
  <c r="F2" i="4"/>
  <c r="N1" i="4"/>
  <c r="Z5" i="4" s="1"/>
  <c r="L1" i="4"/>
  <c r="Y13" i="4" s="1"/>
  <c r="J1" i="4"/>
  <c r="X12" i="4" s="1"/>
  <c r="H1" i="4"/>
  <c r="W11" i="4" s="1"/>
  <c r="F1" i="4"/>
  <c r="V15" i="4" s="1"/>
  <c r="D1" i="4"/>
  <c r="U10" i="4" s="1"/>
  <c r="C59" i="3"/>
  <c r="C57" i="3"/>
  <c r="L47" i="3" s="1"/>
  <c r="C55" i="3"/>
  <c r="T55" i="3" s="1"/>
  <c r="V54" i="3"/>
  <c r="C53" i="3"/>
  <c r="T53" i="3" s="1"/>
  <c r="C51" i="3"/>
  <c r="T51" i="3" s="1"/>
  <c r="X50" i="3"/>
  <c r="Z49" i="3"/>
  <c r="C49" i="3"/>
  <c r="D47" i="3" s="1"/>
  <c r="N46" i="3"/>
  <c r="Z60" i="3" s="1"/>
  <c r="L46" i="3"/>
  <c r="Y53" i="3" s="1"/>
  <c r="J46" i="3"/>
  <c r="X54" i="3" s="1"/>
  <c r="H46" i="3"/>
  <c r="W54" i="3" s="1"/>
  <c r="F46" i="3"/>
  <c r="V50" i="3" s="1"/>
  <c r="D46" i="3"/>
  <c r="U60" i="3" s="1"/>
  <c r="C44" i="3"/>
  <c r="C42" i="3"/>
  <c r="L32" i="3" s="1"/>
  <c r="C40" i="3"/>
  <c r="Y39" i="3"/>
  <c r="C38" i="3"/>
  <c r="T38" i="3" s="1"/>
  <c r="Y36" i="3"/>
  <c r="C36" i="3"/>
  <c r="F32" i="3" s="1"/>
  <c r="Y34" i="3"/>
  <c r="C34" i="3"/>
  <c r="T34" i="3" s="1"/>
  <c r="H32" i="3"/>
  <c r="D32" i="3"/>
  <c r="N31" i="3"/>
  <c r="L31" i="3"/>
  <c r="Y43" i="3" s="1"/>
  <c r="J31" i="3"/>
  <c r="X39" i="3" s="1"/>
  <c r="H31" i="3"/>
  <c r="W36" i="3" s="1"/>
  <c r="F31" i="3"/>
  <c r="V44" i="3" s="1"/>
  <c r="D31" i="3"/>
  <c r="U43" i="3" s="1"/>
  <c r="C29" i="3"/>
  <c r="T29" i="3" s="1"/>
  <c r="R29" i="3" s="1"/>
  <c r="C27" i="3"/>
  <c r="S27" i="3" s="1"/>
  <c r="C25" i="3"/>
  <c r="T25" i="3" s="1"/>
  <c r="X24" i="3"/>
  <c r="V23" i="3"/>
  <c r="C23" i="3"/>
  <c r="T23" i="3" s="1"/>
  <c r="W21" i="3"/>
  <c r="C21" i="3"/>
  <c r="X20" i="3"/>
  <c r="C19" i="3"/>
  <c r="D17" i="3" s="1"/>
  <c r="N17" i="3"/>
  <c r="J17" i="3"/>
  <c r="N16" i="3"/>
  <c r="Z30" i="3" s="1"/>
  <c r="L16" i="3"/>
  <c r="Y28" i="3" s="1"/>
  <c r="J16" i="3"/>
  <c r="X27" i="3" s="1"/>
  <c r="H16" i="3"/>
  <c r="W26" i="3" s="1"/>
  <c r="F16" i="3"/>
  <c r="V27" i="3" s="1"/>
  <c r="D16" i="3"/>
  <c r="U22" i="3" s="1"/>
  <c r="C14" i="3"/>
  <c r="S14" i="3" s="1"/>
  <c r="V12" i="3"/>
  <c r="C12" i="3"/>
  <c r="C10" i="3"/>
  <c r="J2" i="3" s="1"/>
  <c r="C8" i="3"/>
  <c r="H2" i="3" s="1"/>
  <c r="C6" i="3"/>
  <c r="T6" i="3" s="1"/>
  <c r="C4" i="3"/>
  <c r="N2" i="3"/>
  <c r="N1" i="3"/>
  <c r="Z10" i="3" s="1"/>
  <c r="L1" i="3"/>
  <c r="J1" i="3"/>
  <c r="X5" i="3" s="1"/>
  <c r="H1" i="3"/>
  <c r="W12" i="3" s="1"/>
  <c r="F1" i="3"/>
  <c r="V15" i="3" s="1"/>
  <c r="D1" i="3"/>
  <c r="U6" i="3" s="1"/>
  <c r="C29" i="2"/>
  <c r="T29" i="2" s="1"/>
  <c r="C27" i="2"/>
  <c r="T27" i="2" s="1"/>
  <c r="C25" i="2"/>
  <c r="J17" i="2" s="1"/>
  <c r="W23" i="2"/>
  <c r="C23" i="2"/>
  <c r="H17" i="2" s="1"/>
  <c r="C21" i="2"/>
  <c r="C19" i="2"/>
  <c r="N16" i="2"/>
  <c r="Z22" i="2" s="1"/>
  <c r="L16" i="2"/>
  <c r="Y21" i="2" s="1"/>
  <c r="J16" i="2"/>
  <c r="X27" i="2" s="1"/>
  <c r="H16" i="2"/>
  <c r="W29" i="2" s="1"/>
  <c r="F16" i="2"/>
  <c r="V26" i="2" s="1"/>
  <c r="D16" i="2"/>
  <c r="U30" i="2" s="1"/>
  <c r="C14" i="2"/>
  <c r="N2" i="2" s="1"/>
  <c r="C12" i="2"/>
  <c r="S12" i="2" s="1"/>
  <c r="W11" i="2"/>
  <c r="C10" i="2"/>
  <c r="T10" i="2" s="1"/>
  <c r="C8" i="2"/>
  <c r="T8" i="2" s="1"/>
  <c r="C6" i="2"/>
  <c r="F2" i="2" s="1"/>
  <c r="Z4" i="2"/>
  <c r="C4" i="2"/>
  <c r="D2" i="2" s="1"/>
  <c r="N1" i="2"/>
  <c r="Z10" i="2" s="1"/>
  <c r="L1" i="2"/>
  <c r="Y15" i="2" s="1"/>
  <c r="J1" i="2"/>
  <c r="X13" i="2" s="1"/>
  <c r="H1" i="2"/>
  <c r="W13" i="2" s="1"/>
  <c r="F1" i="2"/>
  <c r="V10" i="2" s="1"/>
  <c r="D1" i="2"/>
  <c r="U14" i="2" s="1"/>
  <c r="C14" i="1"/>
  <c r="T14" i="1" s="1"/>
  <c r="R14" i="1" s="1"/>
  <c r="X12" i="1"/>
  <c r="C12" i="1"/>
  <c r="L2" i="1" s="1"/>
  <c r="C10" i="1"/>
  <c r="T10" i="1" s="1"/>
  <c r="Y9" i="1"/>
  <c r="C8" i="1"/>
  <c r="H2" i="1" s="1"/>
  <c r="C6" i="1"/>
  <c r="T6" i="1" s="1"/>
  <c r="C4" i="1"/>
  <c r="T4" i="1" s="1"/>
  <c r="N2" i="1"/>
  <c r="N1" i="1"/>
  <c r="Z13" i="1" s="1"/>
  <c r="L1" i="1"/>
  <c r="Y13" i="1" s="1"/>
  <c r="J1" i="1"/>
  <c r="X13" i="1" s="1"/>
  <c r="H1" i="1"/>
  <c r="W13" i="1" s="1"/>
  <c r="F1" i="1"/>
  <c r="V14" i="1" s="1"/>
  <c r="D1" i="1"/>
  <c r="V5" i="4" l="1"/>
  <c r="Y21" i="4"/>
  <c r="X25" i="4"/>
  <c r="Y30" i="4"/>
  <c r="H32" i="4"/>
  <c r="X37" i="4"/>
  <c r="Z40" i="4"/>
  <c r="Z44" i="4"/>
  <c r="J47" i="4"/>
  <c r="W53" i="4"/>
  <c r="D62" i="4"/>
  <c r="V68" i="4"/>
  <c r="Y10" i="4"/>
  <c r="X19" i="4"/>
  <c r="V22" i="4"/>
  <c r="X26" i="4"/>
  <c r="X41" i="4"/>
  <c r="X45" i="4"/>
  <c r="U54" i="4"/>
  <c r="W59" i="4"/>
  <c r="AE6" i="4"/>
  <c r="L6" i="4" s="1"/>
  <c r="Z11" i="4"/>
  <c r="V38" i="4"/>
  <c r="W54" i="4"/>
  <c r="V64" i="4"/>
  <c r="Z70" i="4"/>
  <c r="X27" i="4"/>
  <c r="Z65" i="4"/>
  <c r="H2" i="4"/>
  <c r="Z7" i="4"/>
  <c r="W12" i="4"/>
  <c r="Y20" i="4"/>
  <c r="X23" i="4"/>
  <c r="Y28" i="4"/>
  <c r="Z35" i="4"/>
  <c r="Y38" i="4"/>
  <c r="Z42" i="4"/>
  <c r="W55" i="4"/>
  <c r="Z72" i="4"/>
  <c r="AF72" i="4" s="1"/>
  <c r="N72" i="4" s="1"/>
  <c r="AB23" i="4"/>
  <c r="F23" i="4" s="1"/>
  <c r="X39" i="4"/>
  <c r="AD39" i="4" s="1"/>
  <c r="K38" i="4" s="1"/>
  <c r="V43" i="4"/>
  <c r="U66" i="4"/>
  <c r="Z73" i="4"/>
  <c r="T4" i="4"/>
  <c r="W8" i="4"/>
  <c r="AE14" i="4"/>
  <c r="L14" i="4" s="1"/>
  <c r="W21" i="4"/>
  <c r="W51" i="4"/>
  <c r="S57" i="4"/>
  <c r="Z67" i="4"/>
  <c r="T23" i="4"/>
  <c r="N2" i="4"/>
  <c r="V10" i="4"/>
  <c r="S14" i="4"/>
  <c r="AE19" i="4"/>
  <c r="L19" i="4" s="1"/>
  <c r="AB24" i="4"/>
  <c r="G23" i="4" s="1"/>
  <c r="L32" i="4"/>
  <c r="AE38" i="4"/>
  <c r="L38" i="4" s="1"/>
  <c r="AD44" i="4"/>
  <c r="J44" i="4" s="1"/>
  <c r="T70" i="4"/>
  <c r="AC21" i="4"/>
  <c r="H21" i="4" s="1"/>
  <c r="W69" i="4"/>
  <c r="AF40" i="4"/>
  <c r="N40" i="4" s="1"/>
  <c r="V58" i="4"/>
  <c r="AC10" i="4"/>
  <c r="H10" i="4" s="1"/>
  <c r="W6" i="4"/>
  <c r="W10" i="4"/>
  <c r="V12" i="4"/>
  <c r="W14" i="4"/>
  <c r="N17" i="4"/>
  <c r="U22" i="4"/>
  <c r="W26" i="4"/>
  <c r="N32" i="4"/>
  <c r="Z38" i="4"/>
  <c r="U52" i="4"/>
  <c r="V59" i="4"/>
  <c r="T68" i="4"/>
  <c r="V70" i="4"/>
  <c r="V56" i="4"/>
  <c r="V4" i="4"/>
  <c r="AB5" i="4" s="1"/>
  <c r="G4" i="4" s="1"/>
  <c r="V7" i="4"/>
  <c r="Y8" i="4"/>
  <c r="AE8" i="4" s="1"/>
  <c r="L8" i="4" s="1"/>
  <c r="V11" i="4"/>
  <c r="Y12" i="4"/>
  <c r="V19" i="4"/>
  <c r="AB19" i="4" s="1"/>
  <c r="F19" i="4" s="1"/>
  <c r="W22" i="4"/>
  <c r="W24" i="4"/>
  <c r="W34" i="4"/>
  <c r="V37" i="4"/>
  <c r="T42" i="4"/>
  <c r="R42" i="4" s="1"/>
  <c r="S44" i="4"/>
  <c r="W49" i="4"/>
  <c r="U53" i="4"/>
  <c r="AA54" i="4" s="1"/>
  <c r="E53" i="4" s="1"/>
  <c r="U60" i="4"/>
  <c r="V66" i="4"/>
  <c r="Z68" i="4"/>
  <c r="V71" i="4"/>
  <c r="V74" i="4"/>
  <c r="W4" i="4"/>
  <c r="W7" i="4"/>
  <c r="V9" i="4"/>
  <c r="Y11" i="4"/>
  <c r="V13" i="4"/>
  <c r="W19" i="4"/>
  <c r="X22" i="4"/>
  <c r="AD21" i="4" s="1"/>
  <c r="J21" i="4" s="1"/>
  <c r="X24" i="4"/>
  <c r="AD23" i="4" s="1"/>
  <c r="J23" i="4" s="1"/>
  <c r="V27" i="4"/>
  <c r="V42" i="4"/>
  <c r="Z66" i="4"/>
  <c r="U69" i="4"/>
  <c r="AE15" i="4"/>
  <c r="M14" i="4" s="1"/>
  <c r="X4" i="4"/>
  <c r="W9" i="4"/>
  <c r="W15" i="4"/>
  <c r="V21" i="4"/>
  <c r="AC22" i="4"/>
  <c r="I21" i="4" s="1"/>
  <c r="AD24" i="4"/>
  <c r="K23" i="4" s="1"/>
  <c r="W27" i="4"/>
  <c r="W30" i="4"/>
  <c r="V44" i="4"/>
  <c r="V69" i="4"/>
  <c r="AB69" i="4" s="1"/>
  <c r="G68" i="4" s="1"/>
  <c r="V72" i="4"/>
  <c r="AB72" i="4" s="1"/>
  <c r="F72" i="4" s="1"/>
  <c r="AE11" i="4"/>
  <c r="M10" i="4" s="1"/>
  <c r="AE10" i="4"/>
  <c r="L10" i="4" s="1"/>
  <c r="AD5" i="4"/>
  <c r="K4" i="4" s="1"/>
  <c r="Z22" i="4"/>
  <c r="Z27" i="4"/>
  <c r="Z24" i="4"/>
  <c r="Z19" i="4"/>
  <c r="J32" i="4"/>
  <c r="T40" i="4"/>
  <c r="U12" i="4"/>
  <c r="AD36" i="4"/>
  <c r="J36" i="4" s="1"/>
  <c r="AD37" i="4"/>
  <c r="K36" i="4" s="1"/>
  <c r="X55" i="4"/>
  <c r="X57" i="4"/>
  <c r="X58" i="4"/>
  <c r="X54" i="4"/>
  <c r="X56" i="4"/>
  <c r="X53" i="4"/>
  <c r="X51" i="4"/>
  <c r="X50" i="4"/>
  <c r="X49" i="4"/>
  <c r="X60" i="4"/>
  <c r="S74" i="4"/>
  <c r="N62" i="4"/>
  <c r="T74" i="4"/>
  <c r="R74" i="4" s="1"/>
  <c r="Z4" i="4"/>
  <c r="AB10" i="4"/>
  <c r="F10" i="4" s="1"/>
  <c r="U13" i="4"/>
  <c r="U15" i="4"/>
  <c r="Z20" i="4"/>
  <c r="W38" i="4"/>
  <c r="W37" i="4"/>
  <c r="W45" i="4"/>
  <c r="W36" i="4"/>
  <c r="W35" i="4"/>
  <c r="W44" i="4"/>
  <c r="W43" i="4"/>
  <c r="W42" i="4"/>
  <c r="W41" i="4"/>
  <c r="T34" i="4"/>
  <c r="D32" i="4"/>
  <c r="U41" i="4"/>
  <c r="AA41" i="4" s="1"/>
  <c r="E40" i="4" s="1"/>
  <c r="X9" i="4"/>
  <c r="AE20" i="4"/>
  <c r="M19" i="4" s="1"/>
  <c r="S27" i="4"/>
  <c r="L17" i="4"/>
  <c r="U39" i="4"/>
  <c r="Z57" i="4"/>
  <c r="Z59" i="4"/>
  <c r="Z51" i="4"/>
  <c r="Z58" i="4"/>
  <c r="Z50" i="4"/>
  <c r="Z56" i="4"/>
  <c r="Z55" i="4"/>
  <c r="Z53" i="4"/>
  <c r="Z54" i="4"/>
  <c r="Z52" i="4"/>
  <c r="Z49" i="4"/>
  <c r="Z60" i="4"/>
  <c r="Z23" i="4"/>
  <c r="Z26" i="4"/>
  <c r="X5" i="4"/>
  <c r="Z10" i="4"/>
  <c r="Z15" i="4"/>
  <c r="Z12" i="4"/>
  <c r="U6" i="4"/>
  <c r="U7" i="4"/>
  <c r="AE7" i="4"/>
  <c r="M6" i="4" s="1"/>
  <c r="U21" i="4"/>
  <c r="U30" i="4"/>
  <c r="U26" i="4"/>
  <c r="U29" i="4"/>
  <c r="U23" i="4"/>
  <c r="AC6" i="4"/>
  <c r="H6" i="4" s="1"/>
  <c r="Z8" i="4"/>
  <c r="T10" i="4"/>
  <c r="Z13" i="4"/>
  <c r="T25" i="4"/>
  <c r="T27" i="4"/>
  <c r="R27" i="4" s="1"/>
  <c r="Y40" i="4"/>
  <c r="Y45" i="4"/>
  <c r="Y36" i="4"/>
  <c r="Y44" i="4"/>
  <c r="Y43" i="4"/>
  <c r="Y34" i="4"/>
  <c r="Y42" i="4"/>
  <c r="Y41" i="4"/>
  <c r="Y37" i="4"/>
  <c r="W39" i="4"/>
  <c r="AB68" i="4"/>
  <c r="F68" i="4" s="1"/>
  <c r="X8" i="4"/>
  <c r="X13" i="4"/>
  <c r="AD12" i="4" s="1"/>
  <c r="J12" i="4" s="1"/>
  <c r="X10" i="4"/>
  <c r="U8" i="4"/>
  <c r="X6" i="4"/>
  <c r="Z9" i="4"/>
  <c r="T12" i="4"/>
  <c r="R12" i="4" s="1"/>
  <c r="L2" i="4"/>
  <c r="X14" i="4"/>
  <c r="X15" i="4"/>
  <c r="T19" i="4"/>
  <c r="U25" i="4"/>
  <c r="U27" i="4"/>
  <c r="U28" i="4"/>
  <c r="AB43" i="4"/>
  <c r="G42" i="4" s="1"/>
  <c r="AB42" i="4"/>
  <c r="F42" i="4" s="1"/>
  <c r="AE49" i="4"/>
  <c r="L49" i="4" s="1"/>
  <c r="AE50" i="4"/>
  <c r="M49" i="4" s="1"/>
  <c r="U44" i="4"/>
  <c r="U36" i="4"/>
  <c r="U42" i="4"/>
  <c r="U38" i="4"/>
  <c r="U37" i="4"/>
  <c r="U45" i="4"/>
  <c r="U35" i="4"/>
  <c r="U43" i="4"/>
  <c r="AD29" i="4"/>
  <c r="J29" i="4" s="1"/>
  <c r="AD30" i="4"/>
  <c r="K29" i="4" s="1"/>
  <c r="Z21" i="4"/>
  <c r="AE30" i="4"/>
  <c r="M29" i="4" s="1"/>
  <c r="AE29" i="4"/>
  <c r="L29" i="4" s="1"/>
  <c r="Z30" i="4"/>
  <c r="AC41" i="4"/>
  <c r="I40" i="4" s="1"/>
  <c r="AC40" i="4"/>
  <c r="H40" i="4" s="1"/>
  <c r="AF41" i="4"/>
  <c r="O40" i="4" s="1"/>
  <c r="AD42" i="4"/>
  <c r="J42" i="4" s="1"/>
  <c r="AD43" i="4"/>
  <c r="K42" i="4" s="1"/>
  <c r="T49" i="4"/>
  <c r="D47" i="4"/>
  <c r="X52" i="4"/>
  <c r="Z25" i="4"/>
  <c r="U9" i="4"/>
  <c r="U4" i="4"/>
  <c r="U14" i="4"/>
  <c r="U11" i="4"/>
  <c r="AA10" i="4" s="1"/>
  <c r="D10" i="4" s="1"/>
  <c r="X7" i="4"/>
  <c r="V14" i="4"/>
  <c r="V6" i="4"/>
  <c r="V8" i="4"/>
  <c r="U5" i="4"/>
  <c r="Z6" i="4"/>
  <c r="AE9" i="4"/>
  <c r="M8" i="4" s="1"/>
  <c r="AC11" i="4"/>
  <c r="I10" i="4" s="1"/>
  <c r="X11" i="4"/>
  <c r="Z14" i="4"/>
  <c r="Y25" i="4"/>
  <c r="Y22" i="4"/>
  <c r="AE22" i="4" s="1"/>
  <c r="M21" i="4" s="1"/>
  <c r="Y27" i="4"/>
  <c r="U19" i="4"/>
  <c r="AA19" i="4" s="1"/>
  <c r="AD22" i="4"/>
  <c r="K21" i="4" s="1"/>
  <c r="Y23" i="4"/>
  <c r="Y24" i="4"/>
  <c r="Y26" i="4"/>
  <c r="Z28" i="4"/>
  <c r="Z29" i="4"/>
  <c r="U34" i="4"/>
  <c r="AE39" i="4"/>
  <c r="M38" i="4" s="1"/>
  <c r="AD45" i="4"/>
  <c r="K44" i="4" s="1"/>
  <c r="V53" i="4"/>
  <c r="V55" i="4"/>
  <c r="V60" i="4"/>
  <c r="V49" i="4"/>
  <c r="V57" i="4"/>
  <c r="V52" i="4"/>
  <c r="V51" i="4"/>
  <c r="V54" i="4"/>
  <c r="X59" i="4"/>
  <c r="Y72" i="4"/>
  <c r="Y74" i="4"/>
  <c r="Y66" i="4"/>
  <c r="Y73" i="4"/>
  <c r="Y67" i="4"/>
  <c r="Y69" i="4"/>
  <c r="Y68" i="4"/>
  <c r="Y75" i="4"/>
  <c r="Y64" i="4"/>
  <c r="Y71" i="4"/>
  <c r="Y65" i="4"/>
  <c r="Y70" i="4"/>
  <c r="V34" i="4"/>
  <c r="Y60" i="4"/>
  <c r="Y52" i="4"/>
  <c r="Y54" i="4"/>
  <c r="Y53" i="4"/>
  <c r="W66" i="4"/>
  <c r="W5" i="4"/>
  <c r="AC5" i="4" s="1"/>
  <c r="I4" i="4" s="1"/>
  <c r="W13" i="4"/>
  <c r="V20" i="4"/>
  <c r="W25" i="4"/>
  <c r="V28" i="4"/>
  <c r="Z45" i="4"/>
  <c r="Z37" i="4"/>
  <c r="AF37" i="4" s="1"/>
  <c r="O36" i="4" s="1"/>
  <c r="Z39" i="4"/>
  <c r="AF38" i="4" s="1"/>
  <c r="N38" i="4" s="1"/>
  <c r="U55" i="4"/>
  <c r="Y58" i="4"/>
  <c r="Y59" i="4"/>
  <c r="W20" i="4"/>
  <c r="AC20" i="4" s="1"/>
  <c r="I19" i="4" s="1"/>
  <c r="W28" i="4"/>
  <c r="W29" i="4"/>
  <c r="V35" i="4"/>
  <c r="V36" i="4"/>
  <c r="AD38" i="4"/>
  <c r="J38" i="4" s="1"/>
  <c r="V45" i="4"/>
  <c r="F47" i="4"/>
  <c r="Y51" i="4"/>
  <c r="AC56" i="4"/>
  <c r="I55" i="4" s="1"/>
  <c r="AC55" i="4"/>
  <c r="H55" i="4" s="1"/>
  <c r="U68" i="4"/>
  <c r="U73" i="4"/>
  <c r="U70" i="4"/>
  <c r="U75" i="4"/>
  <c r="U72" i="4"/>
  <c r="U64" i="4"/>
  <c r="AA64" i="4" s="1"/>
  <c r="U71" i="4"/>
  <c r="U67" i="4"/>
  <c r="AA66" i="4" s="1"/>
  <c r="D66" i="4" s="1"/>
  <c r="X65" i="4"/>
  <c r="Y5" i="4"/>
  <c r="AE4" i="4" s="1"/>
  <c r="L4" i="4" s="1"/>
  <c r="X20" i="4"/>
  <c r="V26" i="4"/>
  <c r="AB26" i="4" s="1"/>
  <c r="G25" i="4" s="1"/>
  <c r="X28" i="4"/>
  <c r="AD28" i="4" s="1"/>
  <c r="K27" i="4" s="1"/>
  <c r="V30" i="4"/>
  <c r="Z34" i="4"/>
  <c r="Z43" i="4"/>
  <c r="U56" i="4"/>
  <c r="U58" i="4"/>
  <c r="AA58" i="4" s="1"/>
  <c r="E57" i="4" s="1"/>
  <c r="U50" i="4"/>
  <c r="AA49" i="4" s="1"/>
  <c r="U59" i="4"/>
  <c r="U51" i="4"/>
  <c r="H47" i="4"/>
  <c r="Y55" i="4"/>
  <c r="Y56" i="4"/>
  <c r="Y57" i="4"/>
  <c r="U74" i="4"/>
  <c r="W70" i="4"/>
  <c r="W75" i="4"/>
  <c r="W72" i="4"/>
  <c r="W65" i="4"/>
  <c r="W64" i="4"/>
  <c r="W71" i="4"/>
  <c r="W73" i="4"/>
  <c r="W74" i="4"/>
  <c r="W67" i="4"/>
  <c r="V39" i="4"/>
  <c r="AB38" i="4" s="1"/>
  <c r="F38" i="4" s="1"/>
  <c r="V40" i="4"/>
  <c r="S59" i="4"/>
  <c r="X75" i="4"/>
  <c r="X67" i="4"/>
  <c r="X72" i="4"/>
  <c r="X69" i="4"/>
  <c r="AD68" i="4" s="1"/>
  <c r="J68" i="4" s="1"/>
  <c r="X64" i="4"/>
  <c r="X74" i="4"/>
  <c r="X71" i="4"/>
  <c r="X70" i="4"/>
  <c r="X73" i="4"/>
  <c r="X66" i="4"/>
  <c r="X35" i="4"/>
  <c r="W58" i="4"/>
  <c r="W50" i="4"/>
  <c r="AC50" i="4" s="1"/>
  <c r="I49" i="4" s="1"/>
  <c r="W60" i="4"/>
  <c r="AC59" i="4" s="1"/>
  <c r="H59" i="4" s="1"/>
  <c r="W52" i="4"/>
  <c r="AC51" i="4" s="1"/>
  <c r="H51" i="4" s="1"/>
  <c r="W57" i="4"/>
  <c r="Z69" i="4"/>
  <c r="AF68" i="4" s="1"/>
  <c r="N68" i="4" s="1"/>
  <c r="Z64" i="4"/>
  <c r="Z74" i="4"/>
  <c r="Z71" i="4"/>
  <c r="AF70" i="4" s="1"/>
  <c r="N70" i="4" s="1"/>
  <c r="T72" i="4"/>
  <c r="F62" i="4"/>
  <c r="AB73" i="4"/>
  <c r="G72" i="4" s="1"/>
  <c r="V67" i="4"/>
  <c r="V75" i="4"/>
  <c r="AB74" i="4" s="1"/>
  <c r="F74" i="4" s="1"/>
  <c r="V65" i="4"/>
  <c r="AB64" i="4" s="1"/>
  <c r="F64" i="4" s="1"/>
  <c r="T8" i="3"/>
  <c r="V13" i="3"/>
  <c r="U4" i="3"/>
  <c r="V56" i="3"/>
  <c r="V4" i="3"/>
  <c r="V14" i="3"/>
  <c r="AB14" i="3" s="1"/>
  <c r="F14" i="3" s="1"/>
  <c r="Z28" i="3"/>
  <c r="X41" i="3"/>
  <c r="Z56" i="3"/>
  <c r="V8" i="3"/>
  <c r="Z5" i="3"/>
  <c r="V10" i="3"/>
  <c r="Y41" i="3"/>
  <c r="V52" i="3"/>
  <c r="T27" i="3"/>
  <c r="R27" i="3" s="1"/>
  <c r="V25" i="3"/>
  <c r="V30" i="3"/>
  <c r="W38" i="3"/>
  <c r="V58" i="3"/>
  <c r="X40" i="3"/>
  <c r="F2" i="3"/>
  <c r="V6" i="3"/>
  <c r="X11" i="3"/>
  <c r="V26" i="3"/>
  <c r="Y38" i="3"/>
  <c r="H47" i="3"/>
  <c r="X53" i="3"/>
  <c r="AD54" i="3" s="1"/>
  <c r="K53" i="3" s="1"/>
  <c r="V7" i="3"/>
  <c r="V21" i="3"/>
  <c r="X26" i="3"/>
  <c r="W39" i="3"/>
  <c r="W44" i="3"/>
  <c r="V59" i="3"/>
  <c r="AB25" i="3"/>
  <c r="F25" i="3" s="1"/>
  <c r="X58" i="3"/>
  <c r="X60" i="3"/>
  <c r="AA6" i="3"/>
  <c r="D6" i="3" s="1"/>
  <c r="W9" i="3"/>
  <c r="W15" i="3"/>
  <c r="X9" i="3"/>
  <c r="X13" i="3"/>
  <c r="AB15" i="3"/>
  <c r="G14" i="3" s="1"/>
  <c r="L17" i="3"/>
  <c r="W23" i="3"/>
  <c r="X25" i="3"/>
  <c r="W27" i="3"/>
  <c r="X35" i="3"/>
  <c r="V38" i="3"/>
  <c r="V41" i="3"/>
  <c r="W43" i="3"/>
  <c r="J47" i="3"/>
  <c r="Z50" i="3"/>
  <c r="U53" i="3"/>
  <c r="AA54" i="3" s="1"/>
  <c r="E53" i="3" s="1"/>
  <c r="U55" i="3"/>
  <c r="Z58" i="3"/>
  <c r="U24" i="3"/>
  <c r="AE39" i="3"/>
  <c r="M38" i="3" s="1"/>
  <c r="U51" i="3"/>
  <c r="W4" i="3"/>
  <c r="X6" i="3"/>
  <c r="T14" i="3"/>
  <c r="R14" i="3" s="1"/>
  <c r="T19" i="3"/>
  <c r="V22" i="3"/>
  <c r="AB26" i="3"/>
  <c r="G25" i="3" s="1"/>
  <c r="V37" i="3"/>
  <c r="AE38" i="3"/>
  <c r="L38" i="3" s="1"/>
  <c r="U40" i="3"/>
  <c r="Y44" i="3"/>
  <c r="U49" i="3"/>
  <c r="X51" i="3"/>
  <c r="U59" i="3"/>
  <c r="X4" i="3"/>
  <c r="AD5" i="3" s="1"/>
  <c r="K4" i="3" s="1"/>
  <c r="U7" i="3"/>
  <c r="AA7" i="3" s="1"/>
  <c r="E6" i="3" s="1"/>
  <c r="X8" i="3"/>
  <c r="AD8" i="3" s="1"/>
  <c r="J8" i="3" s="1"/>
  <c r="X10" i="3"/>
  <c r="X12" i="3"/>
  <c r="U14" i="3"/>
  <c r="V19" i="3"/>
  <c r="AB20" i="3" s="1"/>
  <c r="G19" i="3" s="1"/>
  <c r="W22" i="3"/>
  <c r="AC22" i="3" s="1"/>
  <c r="I21" i="3" s="1"/>
  <c r="AB24" i="3"/>
  <c r="G23" i="3" s="1"/>
  <c r="W37" i="3"/>
  <c r="V39" i="3"/>
  <c r="AB38" i="3" s="1"/>
  <c r="F38" i="3" s="1"/>
  <c r="V40" i="3"/>
  <c r="V45" i="3"/>
  <c r="X49" i="3"/>
  <c r="AD49" i="3" s="1"/>
  <c r="J49" i="3" s="1"/>
  <c r="U54" i="3"/>
  <c r="AA53" i="3" s="1"/>
  <c r="D53" i="3" s="1"/>
  <c r="U57" i="3"/>
  <c r="W6" i="3"/>
  <c r="T10" i="3"/>
  <c r="U12" i="3"/>
  <c r="AA13" i="3" s="1"/>
  <c r="E12" i="3" s="1"/>
  <c r="V24" i="3"/>
  <c r="AB23" i="3" s="1"/>
  <c r="F23" i="3" s="1"/>
  <c r="AB44" i="3"/>
  <c r="F44" i="3" s="1"/>
  <c r="U9" i="3"/>
  <c r="V20" i="3"/>
  <c r="AB19" i="3" s="1"/>
  <c r="F19" i="3" s="1"/>
  <c r="V29" i="3"/>
  <c r="AB30" i="3" s="1"/>
  <c r="G29" i="3" s="1"/>
  <c r="V34" i="3"/>
  <c r="Y37" i="3"/>
  <c r="V42" i="3"/>
  <c r="Y45" i="3"/>
  <c r="X52" i="3"/>
  <c r="W57" i="3"/>
  <c r="X59" i="3"/>
  <c r="W7" i="3"/>
  <c r="V9" i="3"/>
  <c r="AB8" i="3" s="1"/>
  <c r="F8" i="3" s="1"/>
  <c r="W11" i="3"/>
  <c r="U13" i="3"/>
  <c r="X14" i="3"/>
  <c r="W20" i="3"/>
  <c r="U23" i="3"/>
  <c r="AA24" i="3" s="1"/>
  <c r="E23" i="3" s="1"/>
  <c r="U25" i="3"/>
  <c r="AA25" i="3" s="1"/>
  <c r="D25" i="3" s="1"/>
  <c r="X29" i="3"/>
  <c r="W34" i="3"/>
  <c r="Y40" i="3"/>
  <c r="AE41" i="3" s="1"/>
  <c r="M40" i="3" s="1"/>
  <c r="W42" i="3"/>
  <c r="AB45" i="3"/>
  <c r="G44" i="3" s="1"/>
  <c r="F47" i="3"/>
  <c r="Z40" i="3"/>
  <c r="Z39" i="3"/>
  <c r="Z34" i="3"/>
  <c r="Z38" i="3"/>
  <c r="Z45" i="3"/>
  <c r="Z43" i="3"/>
  <c r="Z44" i="3"/>
  <c r="Z41" i="3"/>
  <c r="Z23" i="3"/>
  <c r="Z27" i="3"/>
  <c r="Z26" i="3"/>
  <c r="Z25" i="3"/>
  <c r="Z24" i="3"/>
  <c r="Z22" i="3"/>
  <c r="Z20" i="3"/>
  <c r="Z29" i="3"/>
  <c r="Z21" i="3"/>
  <c r="F17" i="3"/>
  <c r="T21" i="3"/>
  <c r="AA12" i="3"/>
  <c r="D12" i="3" s="1"/>
  <c r="S44" i="3"/>
  <c r="N32" i="3"/>
  <c r="T44" i="3"/>
  <c r="R44" i="3" s="1"/>
  <c r="Y14" i="3"/>
  <c r="Y10" i="3"/>
  <c r="Y15" i="3"/>
  <c r="Y7" i="3"/>
  <c r="Y13" i="3"/>
  <c r="Y4" i="3"/>
  <c r="Y9" i="3"/>
  <c r="Y11" i="3"/>
  <c r="Y12" i="3"/>
  <c r="Y6" i="3"/>
  <c r="AB13" i="3"/>
  <c r="G12" i="3" s="1"/>
  <c r="AB12" i="3"/>
  <c r="F12" i="3" s="1"/>
  <c r="Y30" i="3"/>
  <c r="Y29" i="3"/>
  <c r="Y26" i="3"/>
  <c r="Y21" i="3"/>
  <c r="Y27" i="3"/>
  <c r="Y25" i="3"/>
  <c r="Y24" i="3"/>
  <c r="Y23" i="3"/>
  <c r="Y22" i="3"/>
  <c r="Y20" i="3"/>
  <c r="T4" i="3"/>
  <c r="D2" i="3"/>
  <c r="T12" i="3"/>
  <c r="R12" i="3" s="1"/>
  <c r="S12" i="3"/>
  <c r="L2" i="3"/>
  <c r="Y19" i="3"/>
  <c r="Z35" i="3"/>
  <c r="J32" i="3"/>
  <c r="T40" i="3"/>
  <c r="Z36" i="3"/>
  <c r="Z19" i="3"/>
  <c r="Z37" i="3"/>
  <c r="Z42" i="3"/>
  <c r="Z15" i="3"/>
  <c r="Z7" i="3"/>
  <c r="Z13" i="3"/>
  <c r="Z14" i="3"/>
  <c r="Z9" i="3"/>
  <c r="Z4" i="3"/>
  <c r="Z6" i="3"/>
  <c r="Z12" i="3"/>
  <c r="Z8" i="3"/>
  <c r="Z11" i="3"/>
  <c r="AF10" i="3" s="1"/>
  <c r="N10" i="3" s="1"/>
  <c r="Y8" i="3"/>
  <c r="AE36" i="3"/>
  <c r="L36" i="3" s="1"/>
  <c r="AE37" i="3"/>
  <c r="M36" i="3" s="1"/>
  <c r="Y5" i="3"/>
  <c r="AB9" i="3"/>
  <c r="G8" i="3" s="1"/>
  <c r="U10" i="3"/>
  <c r="W13" i="3"/>
  <c r="AC13" i="3" s="1"/>
  <c r="I12" i="3" s="1"/>
  <c r="W14" i="3"/>
  <c r="U15" i="3"/>
  <c r="H17" i="3"/>
  <c r="X22" i="3"/>
  <c r="X23" i="3"/>
  <c r="W25" i="3"/>
  <c r="U26" i="3"/>
  <c r="U27" i="3"/>
  <c r="U28" i="3"/>
  <c r="U39" i="3"/>
  <c r="U34" i="3"/>
  <c r="U38" i="3"/>
  <c r="U45" i="3"/>
  <c r="U44" i="3"/>
  <c r="U37" i="3"/>
  <c r="W58" i="3"/>
  <c r="AC58" i="3" s="1"/>
  <c r="I57" i="3" s="1"/>
  <c r="W50" i="3"/>
  <c r="W60" i="3"/>
  <c r="W52" i="3"/>
  <c r="W59" i="3"/>
  <c r="W49" i="3"/>
  <c r="W56" i="3"/>
  <c r="U5" i="3"/>
  <c r="AA4" i="3" s="1"/>
  <c r="V5" i="3"/>
  <c r="AB4" i="3" s="1"/>
  <c r="F4" i="3" s="1"/>
  <c r="X7" i="3"/>
  <c r="U8" i="3"/>
  <c r="W10" i="3"/>
  <c r="X15" i="3"/>
  <c r="AD14" i="3" s="1"/>
  <c r="J14" i="3" s="1"/>
  <c r="U19" i="3"/>
  <c r="V28" i="3"/>
  <c r="U30" i="3"/>
  <c r="T36" i="3"/>
  <c r="AB39" i="3"/>
  <c r="G38" i="3" s="1"/>
  <c r="U42" i="3"/>
  <c r="T49" i="3"/>
  <c r="W51" i="3"/>
  <c r="W53" i="3"/>
  <c r="W55" i="3"/>
  <c r="W5" i="3"/>
  <c r="AC4" i="3" s="1"/>
  <c r="H4" i="3" s="1"/>
  <c r="U11" i="3"/>
  <c r="W29" i="3"/>
  <c r="W24" i="3"/>
  <c r="W19" i="3"/>
  <c r="W28" i="3"/>
  <c r="AC27" i="3" s="1"/>
  <c r="H27" i="3" s="1"/>
  <c r="AC37" i="3"/>
  <c r="I36" i="3" s="1"/>
  <c r="AC36" i="3"/>
  <c r="H36" i="3" s="1"/>
  <c r="U36" i="3"/>
  <c r="T42" i="3"/>
  <c r="R42" i="3" s="1"/>
  <c r="S42" i="3"/>
  <c r="Y60" i="3"/>
  <c r="Y52" i="3"/>
  <c r="Y54" i="3"/>
  <c r="AE54" i="3" s="1"/>
  <c r="M53" i="3" s="1"/>
  <c r="Y49" i="3"/>
  <c r="Y56" i="3"/>
  <c r="Y55" i="3"/>
  <c r="Y51" i="3"/>
  <c r="Y58" i="3"/>
  <c r="Y57" i="3"/>
  <c r="Y50" i="3"/>
  <c r="Y59" i="3"/>
  <c r="W8" i="3"/>
  <c r="V11" i="3"/>
  <c r="AB10" i="3" s="1"/>
  <c r="F10" i="3" s="1"/>
  <c r="X30" i="3"/>
  <c r="X21" i="3"/>
  <c r="X19" i="3"/>
  <c r="U20" i="3"/>
  <c r="U21" i="3"/>
  <c r="X28" i="3"/>
  <c r="AD27" i="3" s="1"/>
  <c r="J27" i="3" s="1"/>
  <c r="U29" i="3"/>
  <c r="W30" i="3"/>
  <c r="X38" i="3"/>
  <c r="X45" i="3"/>
  <c r="X37" i="3"/>
  <c r="X44" i="3"/>
  <c r="X34" i="3"/>
  <c r="X43" i="3"/>
  <c r="X42" i="3"/>
  <c r="U35" i="3"/>
  <c r="X36" i="3"/>
  <c r="U41" i="3"/>
  <c r="AA41" i="3" s="1"/>
  <c r="E40" i="3" s="1"/>
  <c r="T59" i="3"/>
  <c r="R59" i="3" s="1"/>
  <c r="N47" i="3"/>
  <c r="S59" i="3"/>
  <c r="S29" i="3"/>
  <c r="AE40" i="3"/>
  <c r="L40" i="3" s="1"/>
  <c r="Z57" i="3"/>
  <c r="Z59" i="3"/>
  <c r="Z51" i="3"/>
  <c r="Z55" i="3"/>
  <c r="Z52" i="3"/>
  <c r="Z54" i="3"/>
  <c r="Z53" i="3"/>
  <c r="W41" i="3"/>
  <c r="W40" i="3"/>
  <c r="W35" i="3"/>
  <c r="AC35" i="3" s="1"/>
  <c r="I34" i="3" s="1"/>
  <c r="W45" i="3"/>
  <c r="AC44" i="3" s="1"/>
  <c r="H44" i="3" s="1"/>
  <c r="V53" i="3"/>
  <c r="V55" i="3"/>
  <c r="V60" i="3"/>
  <c r="AB59" i="3" s="1"/>
  <c r="F59" i="3" s="1"/>
  <c r="V49" i="3"/>
  <c r="V51" i="3"/>
  <c r="AF50" i="3"/>
  <c r="O49" i="3" s="1"/>
  <c r="AF49" i="3"/>
  <c r="N49" i="3" s="1"/>
  <c r="T57" i="3"/>
  <c r="R57" i="3" s="1"/>
  <c r="S57" i="3"/>
  <c r="V57" i="3"/>
  <c r="V35" i="3"/>
  <c r="Y42" i="3"/>
  <c r="V43" i="3"/>
  <c r="AB42" i="3" s="1"/>
  <c r="F42" i="3" s="1"/>
  <c r="U56" i="3"/>
  <c r="U58" i="3"/>
  <c r="AA57" i="3" s="1"/>
  <c r="D57" i="3" s="1"/>
  <c r="U50" i="3"/>
  <c r="U52" i="3"/>
  <c r="Y35" i="3"/>
  <c r="AE35" i="3" s="1"/>
  <c r="M34" i="3" s="1"/>
  <c r="V36" i="3"/>
  <c r="X55" i="3"/>
  <c r="X57" i="3"/>
  <c r="X56" i="3"/>
  <c r="T23" i="2"/>
  <c r="W6" i="2"/>
  <c r="X7" i="2"/>
  <c r="S14" i="2"/>
  <c r="T14" i="2"/>
  <c r="R14" i="2" s="1"/>
  <c r="X20" i="2"/>
  <c r="Z25" i="2"/>
  <c r="W8" i="2"/>
  <c r="W26" i="2"/>
  <c r="Z9" i="2"/>
  <c r="W21" i="2"/>
  <c r="AC22" i="2" s="1"/>
  <c r="I21" i="2" s="1"/>
  <c r="W22" i="2"/>
  <c r="J2" i="2"/>
  <c r="U6" i="2"/>
  <c r="U11" i="2"/>
  <c r="W19" i="2"/>
  <c r="AC20" i="2" s="1"/>
  <c r="I19" i="2" s="1"/>
  <c r="V21" i="2"/>
  <c r="U25" i="2"/>
  <c r="V27" i="2"/>
  <c r="V30" i="2"/>
  <c r="Y28" i="2"/>
  <c r="T4" i="2"/>
  <c r="U7" i="2"/>
  <c r="T12" i="2"/>
  <c r="R12" i="2" s="1"/>
  <c r="U9" i="2"/>
  <c r="X19" i="2"/>
  <c r="AD20" i="2" s="1"/>
  <c r="K19" i="2" s="1"/>
  <c r="V25" i="2"/>
  <c r="W27" i="2"/>
  <c r="W30" i="2"/>
  <c r="AC29" i="2" s="1"/>
  <c r="H29" i="2" s="1"/>
  <c r="Z21" i="2"/>
  <c r="AF22" i="2" s="1"/>
  <c r="O21" i="2" s="1"/>
  <c r="U4" i="2"/>
  <c r="U12" i="2"/>
  <c r="AA12" i="2" s="1"/>
  <c r="D12" i="2" s="1"/>
  <c r="U15" i="2"/>
  <c r="AA14" i="2" s="1"/>
  <c r="D14" i="2" s="1"/>
  <c r="Y20" i="2"/>
  <c r="U22" i="2"/>
  <c r="V24" i="2"/>
  <c r="Y26" i="2"/>
  <c r="Y19" i="2"/>
  <c r="W4" i="2"/>
  <c r="Z7" i="2"/>
  <c r="W10" i="2"/>
  <c r="AC10" i="2" s="1"/>
  <c r="H10" i="2" s="1"/>
  <c r="W12" i="2"/>
  <c r="W15" i="2"/>
  <c r="N17" i="2"/>
  <c r="Z20" i="2"/>
  <c r="V22" i="2"/>
  <c r="W24" i="2"/>
  <c r="Z26" i="2"/>
  <c r="AF25" i="2" s="1"/>
  <c r="N25" i="2" s="1"/>
  <c r="V29" i="2"/>
  <c r="Y10" i="2"/>
  <c r="U13" i="2"/>
  <c r="Z29" i="2"/>
  <c r="U8" i="2"/>
  <c r="V19" i="2"/>
  <c r="U21" i="2"/>
  <c r="AA21" i="2" s="1"/>
  <c r="D21" i="2" s="1"/>
  <c r="T25" i="2"/>
  <c r="L2" i="2"/>
  <c r="W5" i="2"/>
  <c r="T6" i="2"/>
  <c r="Y7" i="2"/>
  <c r="V8" i="2"/>
  <c r="AA9" i="2"/>
  <c r="E8" i="2" s="1"/>
  <c r="X10" i="2"/>
  <c r="AC11" i="2"/>
  <c r="I10" i="2" s="1"/>
  <c r="W14" i="2"/>
  <c r="V15" i="2"/>
  <c r="U27" i="2"/>
  <c r="U29" i="2"/>
  <c r="U26" i="2"/>
  <c r="AA26" i="2" s="1"/>
  <c r="E25" i="2" s="1"/>
  <c r="U23" i="2"/>
  <c r="U20" i="2"/>
  <c r="U24" i="2"/>
  <c r="V5" i="2"/>
  <c r="V14" i="2"/>
  <c r="T21" i="2"/>
  <c r="V13" i="2"/>
  <c r="Y14" i="2"/>
  <c r="X15" i="2"/>
  <c r="X26" i="2"/>
  <c r="V11" i="2"/>
  <c r="AB10" i="2" s="1"/>
  <c r="F10" i="2" s="1"/>
  <c r="V12" i="2"/>
  <c r="X14" i="2"/>
  <c r="Y5" i="2"/>
  <c r="Z15" i="2"/>
  <c r="Z12" i="2"/>
  <c r="V4" i="2"/>
  <c r="Z5" i="2"/>
  <c r="AF4" i="2" s="1"/>
  <c r="N4" i="2" s="1"/>
  <c r="Y8" i="2"/>
  <c r="V9" i="2"/>
  <c r="X11" i="2"/>
  <c r="X12" i="2"/>
  <c r="Y13" i="2"/>
  <c r="Z14" i="2"/>
  <c r="AA15" i="2"/>
  <c r="E14" i="2" s="1"/>
  <c r="X28" i="2"/>
  <c r="AD28" i="2" s="1"/>
  <c r="K27" i="2" s="1"/>
  <c r="X25" i="2"/>
  <c r="X30" i="2"/>
  <c r="X22" i="2"/>
  <c r="AF21" i="2"/>
  <c r="N21" i="2" s="1"/>
  <c r="X23" i="2"/>
  <c r="X24" i="2"/>
  <c r="AB26" i="2"/>
  <c r="G25" i="2" s="1"/>
  <c r="X6" i="2"/>
  <c r="Z8" i="2"/>
  <c r="W9" i="2"/>
  <c r="Y11" i="2"/>
  <c r="AE11" i="2" s="1"/>
  <c r="M10" i="2" s="1"/>
  <c r="Y12" i="2"/>
  <c r="Z13" i="2"/>
  <c r="Y25" i="2"/>
  <c r="Y30" i="2"/>
  <c r="Y22" i="2"/>
  <c r="AE22" i="2" s="1"/>
  <c r="M21" i="2" s="1"/>
  <c r="Y27" i="2"/>
  <c r="Y23" i="2"/>
  <c r="Y24" i="2"/>
  <c r="AB30" i="2"/>
  <c r="G29" i="2" s="1"/>
  <c r="AB29" i="2"/>
  <c r="F29" i="2" s="1"/>
  <c r="F17" i="2"/>
  <c r="X5" i="2"/>
  <c r="X4" i="2"/>
  <c r="Y6" i="2"/>
  <c r="V7" i="2"/>
  <c r="X9" i="2"/>
  <c r="U10" i="2"/>
  <c r="Z11" i="2"/>
  <c r="AF10" i="2" s="1"/>
  <c r="N10" i="2" s="1"/>
  <c r="AA13" i="2"/>
  <c r="E12" i="2" s="1"/>
  <c r="Z28" i="2"/>
  <c r="Z30" i="2"/>
  <c r="Z27" i="2"/>
  <c r="Z24" i="2"/>
  <c r="Z19" i="2"/>
  <c r="T19" i="2"/>
  <c r="AC21" i="2"/>
  <c r="H21" i="2" s="1"/>
  <c r="Z23" i="2"/>
  <c r="X29" i="2"/>
  <c r="AC30" i="2"/>
  <c r="I29" i="2" s="1"/>
  <c r="V6" i="2"/>
  <c r="X8" i="2"/>
  <c r="H2" i="2"/>
  <c r="Y4" i="2"/>
  <c r="U5" i="2"/>
  <c r="AA4" i="2" s="1"/>
  <c r="Z6" i="2"/>
  <c r="W7" i="2"/>
  <c r="AC7" i="2" s="1"/>
  <c r="I6" i="2" s="1"/>
  <c r="Y9" i="2"/>
  <c r="D17" i="2"/>
  <c r="U19" i="2"/>
  <c r="AA19" i="2" s="1"/>
  <c r="X21" i="2"/>
  <c r="AB25" i="2"/>
  <c r="F25" i="2" s="1"/>
  <c r="U28" i="2"/>
  <c r="Y29" i="2"/>
  <c r="V20" i="2"/>
  <c r="W25" i="2"/>
  <c r="V28" i="2"/>
  <c r="L17" i="2"/>
  <c r="W20" i="2"/>
  <c r="V23" i="2"/>
  <c r="W28" i="2"/>
  <c r="AC27" i="2" s="1"/>
  <c r="H27" i="2" s="1"/>
  <c r="W12" i="1"/>
  <c r="AC13" i="1" s="1"/>
  <c r="I12" i="1" s="1"/>
  <c r="Y14" i="1"/>
  <c r="W7" i="1"/>
  <c r="T8" i="1"/>
  <c r="X15" i="1"/>
  <c r="W4" i="1"/>
  <c r="X7" i="1"/>
  <c r="V10" i="1"/>
  <c r="AB11" i="1" s="1"/>
  <c r="G10" i="1" s="1"/>
  <c r="V15" i="1"/>
  <c r="AB14" i="1" s="1"/>
  <c r="F14" i="1" s="1"/>
  <c r="AD12" i="1"/>
  <c r="J12" i="1" s="1"/>
  <c r="Y4" i="1"/>
  <c r="W10" i="1"/>
  <c r="AC11" i="1" s="1"/>
  <c r="I10" i="1" s="1"/>
  <c r="W15" i="1"/>
  <c r="V7" i="1"/>
  <c r="V4" i="1"/>
  <c r="AB4" i="1" s="1"/>
  <c r="F4" i="1" s="1"/>
  <c r="W8" i="1"/>
  <c r="W11" i="1"/>
  <c r="V5" i="1"/>
  <c r="V11" i="1"/>
  <c r="V6" i="1"/>
  <c r="V9" i="1"/>
  <c r="W6" i="1"/>
  <c r="AC6" i="1" s="1"/>
  <c r="H6" i="1" s="1"/>
  <c r="W9" i="1"/>
  <c r="T12" i="1"/>
  <c r="W14" i="1"/>
  <c r="U11" i="1"/>
  <c r="U15" i="1"/>
  <c r="Z5" i="1"/>
  <c r="Z6" i="1"/>
  <c r="V8" i="1"/>
  <c r="V12" i="1"/>
  <c r="J2" i="1"/>
  <c r="U4" i="1"/>
  <c r="Z7" i="1"/>
  <c r="Z9" i="1"/>
  <c r="U10" i="1"/>
  <c r="Y12" i="1"/>
  <c r="S14" i="1"/>
  <c r="U14" i="1"/>
  <c r="X10" i="1"/>
  <c r="X14" i="1"/>
  <c r="U6" i="1"/>
  <c r="Y15" i="1"/>
  <c r="AE15" i="1" s="1"/>
  <c r="M14" i="1" s="1"/>
  <c r="Y7" i="1"/>
  <c r="Y11" i="1"/>
  <c r="X4" i="1"/>
  <c r="U5" i="1"/>
  <c r="U8" i="1"/>
  <c r="U9" i="1"/>
  <c r="Y10" i="1"/>
  <c r="X11" i="1"/>
  <c r="AC12" i="1"/>
  <c r="H12" i="1" s="1"/>
  <c r="Z12" i="1"/>
  <c r="Z8" i="1"/>
  <c r="Z10" i="1"/>
  <c r="Z11" i="1"/>
  <c r="AD13" i="1"/>
  <c r="K12" i="1" s="1"/>
  <c r="D2" i="1"/>
  <c r="Z4" i="1"/>
  <c r="X5" i="1"/>
  <c r="X6" i="1"/>
  <c r="X8" i="1"/>
  <c r="U12" i="1"/>
  <c r="U13" i="1"/>
  <c r="Z14" i="1"/>
  <c r="Z15" i="1"/>
  <c r="U7" i="1"/>
  <c r="F2" i="1"/>
  <c r="Y5" i="1"/>
  <c r="Y6" i="1"/>
  <c r="Y8" i="1"/>
  <c r="X9" i="1"/>
  <c r="V13" i="1"/>
  <c r="W5" i="1"/>
  <c r="AC4" i="1" s="1"/>
  <c r="H4" i="1" s="1"/>
  <c r="AB60" i="4" l="1"/>
  <c r="G59" i="4" s="1"/>
  <c r="AB13" i="4"/>
  <c r="G12" i="4" s="1"/>
  <c r="AF39" i="4"/>
  <c r="O38" i="4" s="1"/>
  <c r="AB70" i="4"/>
  <c r="F70" i="4" s="1"/>
  <c r="AB75" i="4"/>
  <c r="G74" i="4" s="1"/>
  <c r="AB20" i="4"/>
  <c r="G19" i="4" s="1"/>
  <c r="AC13" i="4"/>
  <c r="I12" i="4" s="1"/>
  <c r="AA53" i="4"/>
  <c r="D53" i="4" s="1"/>
  <c r="AF73" i="4"/>
  <c r="O72" i="4" s="1"/>
  <c r="AB4" i="4"/>
  <c r="F4" i="4" s="1"/>
  <c r="AC14" i="4"/>
  <c r="H14" i="4" s="1"/>
  <c r="AC15" i="4"/>
  <c r="I14" i="4" s="1"/>
  <c r="AB71" i="4"/>
  <c r="G70" i="4" s="1"/>
  <c r="AC7" i="4"/>
  <c r="I6" i="4" s="1"/>
  <c r="AB11" i="4"/>
  <c r="G10" i="4" s="1"/>
  <c r="AB59" i="4"/>
  <c r="F59" i="4" s="1"/>
  <c r="AD69" i="4"/>
  <c r="K68" i="4" s="1"/>
  <c r="AD13" i="4"/>
  <c r="K12" i="4" s="1"/>
  <c r="AF66" i="4"/>
  <c r="N66" i="4" s="1"/>
  <c r="AF67" i="4"/>
  <c r="O66" i="4" s="1"/>
  <c r="AF69" i="4"/>
  <c r="O68" i="4" s="1"/>
  <c r="AC12" i="4"/>
  <c r="H12" i="4" s="1"/>
  <c r="AB39" i="4"/>
  <c r="G38" i="4" s="1"/>
  <c r="AD4" i="4"/>
  <c r="J4" i="4" s="1"/>
  <c r="AB44" i="4"/>
  <c r="F44" i="4" s="1"/>
  <c r="AC34" i="4"/>
  <c r="H34" i="4" s="1"/>
  <c r="AB12" i="4"/>
  <c r="F12" i="4" s="1"/>
  <c r="AD75" i="4"/>
  <c r="K74" i="4" s="1"/>
  <c r="AD74" i="4"/>
  <c r="J74" i="4" s="1"/>
  <c r="AF13" i="4"/>
  <c r="O12" i="4" s="1"/>
  <c r="AF12" i="4"/>
  <c r="N12" i="4" s="1"/>
  <c r="AD65" i="4"/>
  <c r="K64" i="4" s="1"/>
  <c r="AD64" i="4"/>
  <c r="J64" i="4" s="1"/>
  <c r="AC73" i="4"/>
  <c r="I72" i="4" s="1"/>
  <c r="AC72" i="4"/>
  <c r="H72" i="4" s="1"/>
  <c r="AF43" i="4"/>
  <c r="O42" i="4" s="1"/>
  <c r="AF42" i="4"/>
  <c r="N42" i="4" s="1"/>
  <c r="AA71" i="4"/>
  <c r="E70" i="4" s="1"/>
  <c r="AA70" i="4"/>
  <c r="D70" i="4" s="1"/>
  <c r="AC60" i="4"/>
  <c r="I59" i="4" s="1"/>
  <c r="AB28" i="4"/>
  <c r="G27" i="4" s="1"/>
  <c r="AB27" i="4"/>
  <c r="F27" i="4" s="1"/>
  <c r="AC66" i="4"/>
  <c r="H66" i="4" s="1"/>
  <c r="AC67" i="4"/>
  <c r="I66" i="4" s="1"/>
  <c r="AE69" i="4"/>
  <c r="M68" i="4" s="1"/>
  <c r="AE68" i="4"/>
  <c r="L68" i="4" s="1"/>
  <c r="AE23" i="4"/>
  <c r="L23" i="4" s="1"/>
  <c r="AE24" i="4"/>
  <c r="M23" i="4" s="1"/>
  <c r="AB14" i="4"/>
  <c r="F14" i="4" s="1"/>
  <c r="AB15" i="4"/>
  <c r="G14" i="4" s="1"/>
  <c r="AA26" i="4"/>
  <c r="E25" i="4" s="1"/>
  <c r="AA25" i="4"/>
  <c r="D25" i="4" s="1"/>
  <c r="AD6" i="4"/>
  <c r="J6" i="4" s="1"/>
  <c r="AD7" i="4"/>
  <c r="K6" i="4" s="1"/>
  <c r="AC44" i="4"/>
  <c r="H44" i="4" s="1"/>
  <c r="AC45" i="4"/>
  <c r="I44" i="4" s="1"/>
  <c r="AD50" i="4"/>
  <c r="K49" i="4" s="1"/>
  <c r="AD49" i="4"/>
  <c r="J49" i="4" s="1"/>
  <c r="AE5" i="4"/>
  <c r="M4" i="4" s="1"/>
  <c r="AB25" i="4"/>
  <c r="F25" i="4" s="1"/>
  <c r="AC65" i="4"/>
  <c r="I64" i="4" s="1"/>
  <c r="AC64" i="4"/>
  <c r="H64" i="4" s="1"/>
  <c r="AE65" i="4"/>
  <c r="M64" i="4" s="1"/>
  <c r="AE64" i="4"/>
  <c r="L64" i="4" s="1"/>
  <c r="AB45" i="4"/>
  <c r="G44" i="4" s="1"/>
  <c r="AA67" i="4"/>
  <c r="E66" i="4" s="1"/>
  <c r="AB65" i="4"/>
  <c r="G64" i="4" s="1"/>
  <c r="AE55" i="4"/>
  <c r="L55" i="4" s="1"/>
  <c r="AE56" i="4"/>
  <c r="M55" i="4" s="1"/>
  <c r="AF35" i="4"/>
  <c r="O34" i="4" s="1"/>
  <c r="AF34" i="4"/>
  <c r="N34" i="4" s="1"/>
  <c r="AE60" i="4"/>
  <c r="M59" i="4" s="1"/>
  <c r="AE59" i="4"/>
  <c r="L59" i="4" s="1"/>
  <c r="AC26" i="4"/>
  <c r="I25" i="4" s="1"/>
  <c r="AC25" i="4"/>
  <c r="H25" i="4" s="1"/>
  <c r="AB34" i="4"/>
  <c r="F34" i="4" s="1"/>
  <c r="AB35" i="4"/>
  <c r="G34" i="4" s="1"/>
  <c r="AC52" i="4"/>
  <c r="I51" i="4" s="1"/>
  <c r="AE35" i="4"/>
  <c r="M34" i="4" s="1"/>
  <c r="AE34" i="4"/>
  <c r="L34" i="4" s="1"/>
  <c r="AC19" i="4"/>
  <c r="H19" i="4" s="1"/>
  <c r="AF11" i="4"/>
  <c r="O10" i="4" s="1"/>
  <c r="AF10" i="4"/>
  <c r="N10" i="4" s="1"/>
  <c r="P10" i="4" s="1"/>
  <c r="AF50" i="4"/>
  <c r="O49" i="4" s="1"/>
  <c r="AF49" i="4"/>
  <c r="N49" i="4" s="1"/>
  <c r="AF52" i="4"/>
  <c r="O51" i="4" s="1"/>
  <c r="AF51" i="4"/>
  <c r="N51" i="4" s="1"/>
  <c r="AF36" i="4"/>
  <c r="N36" i="4" s="1"/>
  <c r="AC35" i="4"/>
  <c r="I34" i="4" s="1"/>
  <c r="AA11" i="4"/>
  <c r="E10" i="4" s="1"/>
  <c r="AD60" i="4"/>
  <c r="K59" i="4" s="1"/>
  <c r="AD59" i="4"/>
  <c r="J59" i="4" s="1"/>
  <c r="AA30" i="4"/>
  <c r="E29" i="4" s="1"/>
  <c r="AA29" i="4"/>
  <c r="D29" i="4" s="1"/>
  <c r="AD58" i="4"/>
  <c r="K57" i="4" s="1"/>
  <c r="AD57" i="4"/>
  <c r="J57" i="4" s="1"/>
  <c r="AD34" i="4"/>
  <c r="J34" i="4" s="1"/>
  <c r="AD35" i="4"/>
  <c r="K34" i="4" s="1"/>
  <c r="AD73" i="4"/>
  <c r="K72" i="4" s="1"/>
  <c r="AD72" i="4"/>
  <c r="J72" i="4" s="1"/>
  <c r="AC70" i="4"/>
  <c r="H70" i="4" s="1"/>
  <c r="AC71" i="4"/>
  <c r="I70" i="4" s="1"/>
  <c r="AB30" i="4"/>
  <c r="G29" i="4" s="1"/>
  <c r="AB29" i="4"/>
  <c r="F29" i="4" s="1"/>
  <c r="AA68" i="4"/>
  <c r="D68" i="4" s="1"/>
  <c r="AA69" i="4"/>
  <c r="E68" i="4" s="1"/>
  <c r="AA39" i="4"/>
  <c r="E38" i="4" s="1"/>
  <c r="Q38" i="4" s="1"/>
  <c r="AA38" i="4"/>
  <c r="D38" i="4" s="1"/>
  <c r="P38" i="4" s="1"/>
  <c r="AA9" i="4"/>
  <c r="E8" i="4" s="1"/>
  <c r="AA8" i="4"/>
  <c r="D8" i="4" s="1"/>
  <c r="AA21" i="4"/>
  <c r="D21" i="4" s="1"/>
  <c r="AA22" i="4"/>
  <c r="E21" i="4" s="1"/>
  <c r="AC37" i="4"/>
  <c r="I36" i="4" s="1"/>
  <c r="AC36" i="4"/>
  <c r="H36" i="4" s="1"/>
  <c r="AD52" i="4"/>
  <c r="K51" i="4" s="1"/>
  <c r="AD51" i="4"/>
  <c r="J51" i="4" s="1"/>
  <c r="AA40" i="4"/>
  <c r="D40" i="4" s="1"/>
  <c r="AB40" i="4"/>
  <c r="F40" i="4" s="1"/>
  <c r="AB41" i="4"/>
  <c r="G40" i="4" s="1"/>
  <c r="AF25" i="4"/>
  <c r="N25" i="4" s="1"/>
  <c r="AF26" i="4"/>
  <c r="O25" i="4" s="1"/>
  <c r="AC43" i="4"/>
  <c r="I42" i="4" s="1"/>
  <c r="AC42" i="4"/>
  <c r="H42" i="4" s="1"/>
  <c r="AF64" i="4"/>
  <c r="N64" i="4" s="1"/>
  <c r="AF65" i="4"/>
  <c r="O64" i="4" s="1"/>
  <c r="AD66" i="4"/>
  <c r="J66" i="4" s="1"/>
  <c r="AD67" i="4"/>
  <c r="K66" i="4" s="1"/>
  <c r="AC75" i="4"/>
  <c r="I74" i="4" s="1"/>
  <c r="AC74" i="4"/>
  <c r="H74" i="4" s="1"/>
  <c r="AA51" i="4"/>
  <c r="D51" i="4" s="1"/>
  <c r="AA52" i="4"/>
  <c r="E51" i="4" s="1"/>
  <c r="AC30" i="4"/>
  <c r="I29" i="4" s="1"/>
  <c r="AC29" i="4"/>
  <c r="H29" i="4" s="1"/>
  <c r="AA56" i="4"/>
  <c r="E55" i="4" s="1"/>
  <c r="AA55" i="4"/>
  <c r="D55" i="4" s="1"/>
  <c r="AE70" i="4"/>
  <c r="L70" i="4" s="1"/>
  <c r="AE71" i="4"/>
  <c r="M70" i="4" s="1"/>
  <c r="AB57" i="4"/>
  <c r="F57" i="4" s="1"/>
  <c r="AB58" i="4"/>
  <c r="G57" i="4" s="1"/>
  <c r="AA34" i="4"/>
  <c r="AF7" i="4"/>
  <c r="O6" i="4" s="1"/>
  <c r="AF6" i="4"/>
  <c r="N6" i="4" s="1"/>
  <c r="AA15" i="4"/>
  <c r="E14" i="4" s="1"/>
  <c r="AA14" i="4"/>
  <c r="D14" i="4" s="1"/>
  <c r="AF21" i="4"/>
  <c r="N21" i="4" s="1"/>
  <c r="AF22" i="4"/>
  <c r="O21" i="4" s="1"/>
  <c r="AA42" i="4"/>
  <c r="D42" i="4" s="1"/>
  <c r="AA43" i="4"/>
  <c r="E42" i="4" s="1"/>
  <c r="AC49" i="4"/>
  <c r="H49" i="4" s="1"/>
  <c r="AE45" i="4"/>
  <c r="M44" i="4" s="1"/>
  <c r="AE44" i="4"/>
  <c r="L44" i="4" s="1"/>
  <c r="AF58" i="4"/>
  <c r="O57" i="4" s="1"/>
  <c r="AF57" i="4"/>
  <c r="N57" i="4" s="1"/>
  <c r="AF5" i="4"/>
  <c r="O4" i="4" s="1"/>
  <c r="AF4" i="4"/>
  <c r="N4" i="4" s="1"/>
  <c r="AD53" i="4"/>
  <c r="J53" i="4" s="1"/>
  <c r="AD54" i="4"/>
  <c r="K53" i="4" s="1"/>
  <c r="AA12" i="4"/>
  <c r="D12" i="4" s="1"/>
  <c r="P12" i="4" s="1"/>
  <c r="AA13" i="4"/>
  <c r="E12" i="4" s="1"/>
  <c r="AF20" i="4"/>
  <c r="O19" i="4" s="1"/>
  <c r="AF19" i="4"/>
  <c r="N19" i="4" s="1"/>
  <c r="AB56" i="4"/>
  <c r="G55" i="4" s="1"/>
  <c r="AB55" i="4"/>
  <c r="F55" i="4" s="1"/>
  <c r="AB9" i="4"/>
  <c r="G8" i="4" s="1"/>
  <c r="AB8" i="4"/>
  <c r="F8" i="4" s="1"/>
  <c r="AA57" i="4"/>
  <c r="D57" i="4" s="1"/>
  <c r="AA24" i="4"/>
  <c r="E23" i="4" s="1"/>
  <c r="AA23" i="4"/>
  <c r="D23" i="4" s="1"/>
  <c r="AA27" i="4"/>
  <c r="D27" i="4" s="1"/>
  <c r="AA28" i="4"/>
  <c r="E27" i="4" s="1"/>
  <c r="AA59" i="4"/>
  <c r="D59" i="4" s="1"/>
  <c r="AA60" i="4"/>
  <c r="E59" i="4" s="1"/>
  <c r="AC28" i="4"/>
  <c r="I27" i="4" s="1"/>
  <c r="AC27" i="4"/>
  <c r="H27" i="4" s="1"/>
  <c r="AE53" i="4"/>
  <c r="L53" i="4" s="1"/>
  <c r="AE54" i="4"/>
  <c r="M53" i="4" s="1"/>
  <c r="AE67" i="4"/>
  <c r="M66" i="4" s="1"/>
  <c r="AE66" i="4"/>
  <c r="L66" i="4" s="1"/>
  <c r="AB49" i="4"/>
  <c r="F49" i="4" s="1"/>
  <c r="AB50" i="4"/>
  <c r="G49" i="4" s="1"/>
  <c r="AA4" i="4"/>
  <c r="AA36" i="4"/>
  <c r="D36" i="4" s="1"/>
  <c r="AA37" i="4"/>
  <c r="E36" i="4" s="1"/>
  <c r="AD14" i="4"/>
  <c r="J14" i="4" s="1"/>
  <c r="AD15" i="4"/>
  <c r="K14" i="4" s="1"/>
  <c r="AE37" i="4"/>
  <c r="M36" i="4" s="1"/>
  <c r="AE36" i="4"/>
  <c r="L36" i="4" s="1"/>
  <c r="AF9" i="4"/>
  <c r="O8" i="4" s="1"/>
  <c r="AF8" i="4"/>
  <c r="N8" i="4" s="1"/>
  <c r="AF23" i="4"/>
  <c r="N23" i="4" s="1"/>
  <c r="AF24" i="4"/>
  <c r="O23" i="4" s="1"/>
  <c r="AF53" i="4"/>
  <c r="N53" i="4" s="1"/>
  <c r="P53" i="4" s="1"/>
  <c r="AF54" i="4"/>
  <c r="O53" i="4" s="1"/>
  <c r="AF71" i="4"/>
  <c r="O70" i="4" s="1"/>
  <c r="AE21" i="4"/>
  <c r="L21" i="4" s="1"/>
  <c r="AA73" i="4"/>
  <c r="E72" i="4" s="1"/>
  <c r="Q72" i="4" s="1"/>
  <c r="AA72" i="4"/>
  <c r="D72" i="4" s="1"/>
  <c r="AE41" i="4"/>
  <c r="M40" i="4" s="1"/>
  <c r="AE40" i="4"/>
  <c r="L40" i="4" s="1"/>
  <c r="AB53" i="4"/>
  <c r="F53" i="4" s="1"/>
  <c r="AB54" i="4"/>
  <c r="G53" i="4" s="1"/>
  <c r="AC58" i="4"/>
  <c r="I57" i="4" s="1"/>
  <c r="AC57" i="4"/>
  <c r="H57" i="4" s="1"/>
  <c r="AA74" i="4"/>
  <c r="D74" i="4" s="1"/>
  <c r="AA75" i="4"/>
  <c r="E74" i="4" s="1"/>
  <c r="AD20" i="4"/>
  <c r="K19" i="4" s="1"/>
  <c r="AD19" i="4"/>
  <c r="J19" i="4" s="1"/>
  <c r="AE52" i="4"/>
  <c r="M51" i="4" s="1"/>
  <c r="AE51" i="4"/>
  <c r="L51" i="4" s="1"/>
  <c r="AE75" i="4"/>
  <c r="M74" i="4" s="1"/>
  <c r="AE74" i="4"/>
  <c r="L74" i="4" s="1"/>
  <c r="AE26" i="4"/>
  <c r="M25" i="4" s="1"/>
  <c r="AE25" i="4"/>
  <c r="L25" i="4" s="1"/>
  <c r="AC4" i="4"/>
  <c r="H4" i="4" s="1"/>
  <c r="AA44" i="4"/>
  <c r="D44" i="4" s="1"/>
  <c r="AA45" i="4"/>
  <c r="E44" i="4" s="1"/>
  <c r="AD9" i="4"/>
  <c r="K8" i="4" s="1"/>
  <c r="AD8" i="4"/>
  <c r="J8" i="4" s="1"/>
  <c r="AA7" i="4"/>
  <c r="E6" i="4" s="1"/>
  <c r="AA6" i="4"/>
  <c r="D6" i="4" s="1"/>
  <c r="AF55" i="4"/>
  <c r="N55" i="4" s="1"/>
  <c r="AF56" i="4"/>
  <c r="O55" i="4" s="1"/>
  <c r="AD27" i="4"/>
  <c r="J27" i="4" s="1"/>
  <c r="AF28" i="4"/>
  <c r="O27" i="4" s="1"/>
  <c r="AF27" i="4"/>
  <c r="N27" i="4" s="1"/>
  <c r="AE53" i="3"/>
  <c r="L53" i="3" s="1"/>
  <c r="AB43" i="3"/>
  <c r="G42" i="3" s="1"/>
  <c r="AD50" i="3"/>
  <c r="K49" i="3" s="1"/>
  <c r="AE45" i="3"/>
  <c r="M44" i="3" s="1"/>
  <c r="AA23" i="3"/>
  <c r="D23" i="3" s="1"/>
  <c r="AC57" i="3"/>
  <c r="H57" i="3" s="1"/>
  <c r="AC43" i="3"/>
  <c r="I42" i="3" s="1"/>
  <c r="AD9" i="3"/>
  <c r="K8" i="3" s="1"/>
  <c r="AD53" i="3"/>
  <c r="J53" i="3" s="1"/>
  <c r="AC45" i="3"/>
  <c r="I44" i="3" s="1"/>
  <c r="AA55" i="3"/>
  <c r="D55" i="3" s="1"/>
  <c r="AA15" i="3"/>
  <c r="E14" i="3" s="1"/>
  <c r="AA58" i="3"/>
  <c r="E57" i="3" s="1"/>
  <c r="AC6" i="3"/>
  <c r="H6" i="3" s="1"/>
  <c r="AD30" i="3"/>
  <c r="K29" i="3" s="1"/>
  <c r="AC7" i="3"/>
  <c r="I6" i="3" s="1"/>
  <c r="AA59" i="3"/>
  <c r="D59" i="3" s="1"/>
  <c r="AA60" i="3"/>
  <c r="E59" i="3" s="1"/>
  <c r="AD6" i="3"/>
  <c r="J6" i="3" s="1"/>
  <c r="AD4" i="3"/>
  <c r="J4" i="3" s="1"/>
  <c r="AD51" i="3"/>
  <c r="J51" i="3" s="1"/>
  <c r="AD52" i="3"/>
  <c r="K51" i="3" s="1"/>
  <c r="AB35" i="3"/>
  <c r="G34" i="3" s="1"/>
  <c r="AA26" i="3"/>
  <c r="E25" i="3" s="1"/>
  <c r="AB29" i="3"/>
  <c r="F29" i="3" s="1"/>
  <c r="AE44" i="3"/>
  <c r="L44" i="3" s="1"/>
  <c r="AD59" i="3"/>
  <c r="J59" i="3" s="1"/>
  <c r="AD60" i="3"/>
  <c r="K59" i="3" s="1"/>
  <c r="AA34" i="3"/>
  <c r="AC21" i="3"/>
  <c r="H21" i="3" s="1"/>
  <c r="AA14" i="3"/>
  <c r="D14" i="3" s="1"/>
  <c r="AA49" i="3"/>
  <c r="AB60" i="3"/>
  <c r="G59" i="3" s="1"/>
  <c r="AA40" i="3"/>
  <c r="D40" i="3" s="1"/>
  <c r="AD12" i="3"/>
  <c r="J12" i="3" s="1"/>
  <c r="AD13" i="3"/>
  <c r="K12" i="3" s="1"/>
  <c r="AC42" i="3"/>
  <c r="H42" i="3" s="1"/>
  <c r="AB41" i="3"/>
  <c r="G40" i="3" s="1"/>
  <c r="AB40" i="3"/>
  <c r="F40" i="3" s="1"/>
  <c r="AF54" i="3"/>
  <c r="O53" i="3" s="1"/>
  <c r="AF53" i="3"/>
  <c r="N53" i="3" s="1"/>
  <c r="AA11" i="3"/>
  <c r="E10" i="3" s="1"/>
  <c r="AA10" i="3"/>
  <c r="D10" i="3" s="1"/>
  <c r="AB11" i="3"/>
  <c r="G10" i="3" s="1"/>
  <c r="AD7" i="3"/>
  <c r="K6" i="3" s="1"/>
  <c r="AF41" i="3"/>
  <c r="O40" i="3" s="1"/>
  <c r="AF40" i="3"/>
  <c r="N40" i="3" s="1"/>
  <c r="AC56" i="3"/>
  <c r="I55" i="3" s="1"/>
  <c r="AC55" i="3"/>
  <c r="H55" i="3" s="1"/>
  <c r="AC15" i="3"/>
  <c r="I14" i="3" s="1"/>
  <c r="AC14" i="3"/>
  <c r="H14" i="3" s="1"/>
  <c r="AD43" i="3"/>
  <c r="K42" i="3" s="1"/>
  <c r="AD42" i="3"/>
  <c r="J42" i="3" s="1"/>
  <c r="AE4" i="3"/>
  <c r="L4" i="3" s="1"/>
  <c r="AE5" i="3"/>
  <c r="M4" i="3" s="1"/>
  <c r="AC20" i="3"/>
  <c r="I19" i="3" s="1"/>
  <c r="AC19" i="3"/>
  <c r="H19" i="3" s="1"/>
  <c r="AA51" i="3"/>
  <c r="D51" i="3" s="1"/>
  <c r="AA52" i="3"/>
  <c r="E51" i="3" s="1"/>
  <c r="AB50" i="3"/>
  <c r="G49" i="3" s="1"/>
  <c r="AB49" i="3"/>
  <c r="F49" i="3" s="1"/>
  <c r="AF56" i="3"/>
  <c r="O55" i="3" s="1"/>
  <c r="AF55" i="3"/>
  <c r="N55" i="3" s="1"/>
  <c r="AD34" i="3"/>
  <c r="J34" i="3" s="1"/>
  <c r="AD35" i="3"/>
  <c r="K34" i="3" s="1"/>
  <c r="AA22" i="3"/>
  <c r="E21" i="3" s="1"/>
  <c r="AA21" i="3"/>
  <c r="D21" i="3" s="1"/>
  <c r="AE34" i="3"/>
  <c r="L34" i="3" s="1"/>
  <c r="AD15" i="3"/>
  <c r="K14" i="3" s="1"/>
  <c r="AD23" i="3"/>
  <c r="J23" i="3" s="1"/>
  <c r="AD24" i="3"/>
  <c r="K23" i="3" s="1"/>
  <c r="AD29" i="3"/>
  <c r="J29" i="3" s="1"/>
  <c r="AE8" i="3"/>
  <c r="L8" i="3" s="1"/>
  <c r="AE9" i="3"/>
  <c r="M8" i="3" s="1"/>
  <c r="AB5" i="3"/>
  <c r="G4" i="3" s="1"/>
  <c r="AE26" i="3"/>
  <c r="M25" i="3" s="1"/>
  <c r="AE25" i="3"/>
  <c r="L25" i="3" s="1"/>
  <c r="AD28" i="3"/>
  <c r="K27" i="3" s="1"/>
  <c r="AC11" i="3"/>
  <c r="I10" i="3" s="1"/>
  <c r="AC10" i="3"/>
  <c r="H10" i="3" s="1"/>
  <c r="AC34" i="3"/>
  <c r="H34" i="3" s="1"/>
  <c r="AF5" i="3"/>
  <c r="O4" i="3" s="1"/>
  <c r="AF4" i="3"/>
  <c r="N4" i="3" s="1"/>
  <c r="AC26" i="3"/>
  <c r="I25" i="3" s="1"/>
  <c r="AC25" i="3"/>
  <c r="H25" i="3" s="1"/>
  <c r="AF52" i="3"/>
  <c r="O51" i="3" s="1"/>
  <c r="AF51" i="3"/>
  <c r="N51" i="3" s="1"/>
  <c r="AD44" i="3"/>
  <c r="J44" i="3" s="1"/>
  <c r="AD45" i="3"/>
  <c r="K44" i="3" s="1"/>
  <c r="AE50" i="3"/>
  <c r="M49" i="3" s="1"/>
  <c r="AE49" i="3"/>
  <c r="L49" i="3" s="1"/>
  <c r="AA37" i="3"/>
  <c r="E36" i="3" s="1"/>
  <c r="AA36" i="3"/>
  <c r="D36" i="3" s="1"/>
  <c r="AC29" i="3"/>
  <c r="H29" i="3" s="1"/>
  <c r="AC30" i="3"/>
  <c r="I29" i="3" s="1"/>
  <c r="AF43" i="3"/>
  <c r="O42" i="3" s="1"/>
  <c r="AF42" i="3"/>
  <c r="N42" i="3" s="1"/>
  <c r="AF26" i="3"/>
  <c r="O25" i="3" s="1"/>
  <c r="AF25" i="3"/>
  <c r="N25" i="3" s="1"/>
  <c r="AF7" i="3"/>
  <c r="O6" i="3" s="1"/>
  <c r="AF6" i="3"/>
  <c r="N6" i="3" s="1"/>
  <c r="AE19" i="3"/>
  <c r="L19" i="3" s="1"/>
  <c r="AE20" i="3"/>
  <c r="M19" i="3" s="1"/>
  <c r="AF34" i="3"/>
  <c r="N34" i="3" s="1"/>
  <c r="AF35" i="3"/>
  <c r="O34" i="3" s="1"/>
  <c r="AC40" i="3"/>
  <c r="H40" i="3" s="1"/>
  <c r="AC41" i="3"/>
  <c r="I40" i="3" s="1"/>
  <c r="AF19" i="3"/>
  <c r="N19" i="3" s="1"/>
  <c r="AF20" i="3"/>
  <c r="O19" i="3" s="1"/>
  <c r="AB58" i="3"/>
  <c r="G57" i="3" s="1"/>
  <c r="AB57" i="3"/>
  <c r="F57" i="3" s="1"/>
  <c r="AB56" i="3"/>
  <c r="G55" i="3" s="1"/>
  <c r="AB55" i="3"/>
  <c r="F55" i="3" s="1"/>
  <c r="AD20" i="3"/>
  <c r="K19" i="3" s="1"/>
  <c r="AD19" i="3"/>
  <c r="J19" i="3" s="1"/>
  <c r="AE60" i="3"/>
  <c r="M59" i="3" s="1"/>
  <c r="AE59" i="3"/>
  <c r="L59" i="3" s="1"/>
  <c r="AB28" i="3"/>
  <c r="G27" i="3" s="1"/>
  <c r="AB27" i="3"/>
  <c r="F27" i="3" s="1"/>
  <c r="AA45" i="3"/>
  <c r="E44" i="3" s="1"/>
  <c r="AA44" i="3"/>
  <c r="D44" i="3" s="1"/>
  <c r="AC12" i="3"/>
  <c r="H12" i="3" s="1"/>
  <c r="AB34" i="3"/>
  <c r="F34" i="3" s="1"/>
  <c r="AE21" i="3"/>
  <c r="L21" i="3" s="1"/>
  <c r="AE22" i="3"/>
  <c r="M21" i="3" s="1"/>
  <c r="AE7" i="3"/>
  <c r="M6" i="3" s="1"/>
  <c r="AE6" i="3"/>
  <c r="L6" i="3" s="1"/>
  <c r="P6" i="3" s="1"/>
  <c r="AE11" i="3"/>
  <c r="M10" i="3" s="1"/>
  <c r="AE10" i="3"/>
  <c r="L10" i="3" s="1"/>
  <c r="AC5" i="3"/>
  <c r="I4" i="3" s="1"/>
  <c r="AF11" i="3"/>
  <c r="O10" i="3" s="1"/>
  <c r="AA28" i="3"/>
  <c r="E27" i="3" s="1"/>
  <c r="AA27" i="3"/>
  <c r="D27" i="3" s="1"/>
  <c r="AD58" i="3"/>
  <c r="K57" i="3" s="1"/>
  <c r="AD57" i="3"/>
  <c r="J57" i="3" s="1"/>
  <c r="AE52" i="3"/>
  <c r="M51" i="3" s="1"/>
  <c r="AE51" i="3"/>
  <c r="L51" i="3" s="1"/>
  <c r="AE24" i="3"/>
  <c r="M23" i="3" s="1"/>
  <c r="AE23" i="3"/>
  <c r="L23" i="3" s="1"/>
  <c r="AE55" i="3"/>
  <c r="L55" i="3" s="1"/>
  <c r="AE56" i="3"/>
  <c r="M55" i="3" s="1"/>
  <c r="AB53" i="3"/>
  <c r="F53" i="3" s="1"/>
  <c r="AB54" i="3"/>
  <c r="G53" i="3" s="1"/>
  <c r="AF58" i="3"/>
  <c r="O57" i="3" s="1"/>
  <c r="Q57" i="3" s="1"/>
  <c r="AF57" i="3"/>
  <c r="N57" i="3" s="1"/>
  <c r="AD36" i="3"/>
  <c r="J36" i="3" s="1"/>
  <c r="AD37" i="3"/>
  <c r="K36" i="3" s="1"/>
  <c r="AD22" i="3"/>
  <c r="K21" i="3" s="1"/>
  <c r="AD21" i="3"/>
  <c r="J21" i="3" s="1"/>
  <c r="AA43" i="3"/>
  <c r="E42" i="3" s="1"/>
  <c r="AA42" i="3"/>
  <c r="D42" i="3" s="1"/>
  <c r="AA19" i="3"/>
  <c r="AC49" i="3"/>
  <c r="H49" i="3" s="1"/>
  <c r="AC50" i="3"/>
  <c r="I49" i="3" s="1"/>
  <c r="AF8" i="3"/>
  <c r="N8" i="3" s="1"/>
  <c r="AF9" i="3"/>
  <c r="O8" i="3" s="1"/>
  <c r="AF37" i="3"/>
  <c r="O36" i="3" s="1"/>
  <c r="AF36" i="3"/>
  <c r="N36" i="3" s="1"/>
  <c r="AC28" i="3"/>
  <c r="I27" i="3" s="1"/>
  <c r="AE14" i="3"/>
  <c r="L14" i="3" s="1"/>
  <c r="AE15" i="3"/>
  <c r="M14" i="3" s="1"/>
  <c r="AF28" i="3"/>
  <c r="O27" i="3" s="1"/>
  <c r="AF27" i="3"/>
  <c r="N27" i="3" s="1"/>
  <c r="AA29" i="3"/>
  <c r="D29" i="3" s="1"/>
  <c r="AA30" i="3"/>
  <c r="E29" i="3" s="1"/>
  <c r="AA9" i="3"/>
  <c r="E8" i="3" s="1"/>
  <c r="AA8" i="3"/>
  <c r="D8" i="3" s="1"/>
  <c r="AC51" i="3"/>
  <c r="H51" i="3" s="1"/>
  <c r="AC52" i="3"/>
  <c r="I51" i="3" s="1"/>
  <c r="AA56" i="3"/>
  <c r="E55" i="3" s="1"/>
  <c r="AD39" i="3"/>
  <c r="K38" i="3" s="1"/>
  <c r="AD38" i="3"/>
  <c r="J38" i="3" s="1"/>
  <c r="AC60" i="3"/>
  <c r="I59" i="3" s="1"/>
  <c r="AC59" i="3"/>
  <c r="H59" i="3" s="1"/>
  <c r="P59" i="3" s="1"/>
  <c r="AA39" i="3"/>
  <c r="E38" i="3" s="1"/>
  <c r="AA38" i="3"/>
  <c r="D38" i="3" s="1"/>
  <c r="AF12" i="3"/>
  <c r="N12" i="3" s="1"/>
  <c r="P12" i="3" s="1"/>
  <c r="AF13" i="3"/>
  <c r="O12" i="3" s="1"/>
  <c r="AE29" i="3"/>
  <c r="L29" i="3" s="1"/>
  <c r="AE30" i="3"/>
  <c r="M29" i="3" s="1"/>
  <c r="AF21" i="3"/>
  <c r="N21" i="3" s="1"/>
  <c r="AF22" i="3"/>
  <c r="O21" i="3" s="1"/>
  <c r="AF24" i="3"/>
  <c r="O23" i="3" s="1"/>
  <c r="AF23" i="3"/>
  <c r="N23" i="3" s="1"/>
  <c r="AF39" i="3"/>
  <c r="O38" i="3" s="1"/>
  <c r="AF38" i="3"/>
  <c r="N38" i="3" s="1"/>
  <c r="AB20" i="2"/>
  <c r="G19" i="2" s="1"/>
  <c r="AE20" i="2"/>
  <c r="M19" i="2" s="1"/>
  <c r="AF26" i="2"/>
  <c r="O25" i="2" s="1"/>
  <c r="AC4" i="2"/>
  <c r="H4" i="2" s="1"/>
  <c r="AE10" i="2"/>
  <c r="L10" i="2" s="1"/>
  <c r="AA25" i="2"/>
  <c r="D25" i="2" s="1"/>
  <c r="AB11" i="2"/>
  <c r="G10" i="2" s="1"/>
  <c r="AC6" i="2"/>
  <c r="H6" i="2" s="1"/>
  <c r="AC12" i="2"/>
  <c r="H12" i="2" s="1"/>
  <c r="AC13" i="2"/>
  <c r="I12" i="2" s="1"/>
  <c r="AB19" i="2"/>
  <c r="F19" i="2" s="1"/>
  <c r="AA8" i="2"/>
  <c r="D8" i="2" s="1"/>
  <c r="AA22" i="2"/>
  <c r="E21" i="2" s="1"/>
  <c r="AF5" i="2"/>
  <c r="O4" i="2" s="1"/>
  <c r="AA7" i="2"/>
  <c r="E6" i="2" s="1"/>
  <c r="AA6" i="2"/>
  <c r="D6" i="2" s="1"/>
  <c r="AE19" i="2"/>
  <c r="L19" i="2" s="1"/>
  <c r="AC19" i="2"/>
  <c r="H19" i="2" s="1"/>
  <c r="AD19" i="2"/>
  <c r="J19" i="2" s="1"/>
  <c r="AD30" i="2"/>
  <c r="K29" i="2" s="1"/>
  <c r="AD29" i="2"/>
  <c r="J29" i="2" s="1"/>
  <c r="AD21" i="2"/>
  <c r="J21" i="2" s="1"/>
  <c r="P21" i="2" s="1"/>
  <c r="AD22" i="2"/>
  <c r="K21" i="2" s="1"/>
  <c r="AE5" i="2"/>
  <c r="M4" i="2" s="1"/>
  <c r="AE4" i="2"/>
  <c r="L4" i="2" s="1"/>
  <c r="AE7" i="2"/>
  <c r="M6" i="2" s="1"/>
  <c r="AE6" i="2"/>
  <c r="L6" i="2" s="1"/>
  <c r="AD6" i="2"/>
  <c r="J6" i="2" s="1"/>
  <c r="AD7" i="2"/>
  <c r="K6" i="2" s="1"/>
  <c r="AD12" i="2"/>
  <c r="J12" i="2" s="1"/>
  <c r="AD13" i="2"/>
  <c r="K12" i="2" s="1"/>
  <c r="AC14" i="2"/>
  <c r="H14" i="2" s="1"/>
  <c r="AC15" i="2"/>
  <c r="I14" i="2" s="1"/>
  <c r="AF28" i="2"/>
  <c r="O27" i="2" s="1"/>
  <c r="AF27" i="2"/>
  <c r="N27" i="2" s="1"/>
  <c r="AF23" i="2"/>
  <c r="N23" i="2" s="1"/>
  <c r="AF24" i="2"/>
  <c r="O23" i="2" s="1"/>
  <c r="AD8" i="2"/>
  <c r="J8" i="2" s="1"/>
  <c r="AD9" i="2"/>
  <c r="K8" i="2" s="1"/>
  <c r="AE26" i="2"/>
  <c r="M25" i="2" s="1"/>
  <c r="AE25" i="2"/>
  <c r="L25" i="2" s="1"/>
  <c r="AF11" i="2"/>
  <c r="O10" i="2" s="1"/>
  <c r="AD5" i="2"/>
  <c r="K4" i="2" s="1"/>
  <c r="AD4" i="2"/>
  <c r="J4" i="2" s="1"/>
  <c r="AB27" i="2"/>
  <c r="F27" i="2" s="1"/>
  <c r="AB28" i="2"/>
  <c r="G27" i="2" s="1"/>
  <c r="AE9" i="2"/>
  <c r="M8" i="2" s="1"/>
  <c r="AE8" i="2"/>
  <c r="L8" i="2" s="1"/>
  <c r="AE21" i="2"/>
  <c r="L21" i="2" s="1"/>
  <c r="AA24" i="2"/>
  <c r="E23" i="2" s="1"/>
  <c r="AA23" i="2"/>
  <c r="D23" i="2" s="1"/>
  <c r="AC5" i="2"/>
  <c r="I4" i="2" s="1"/>
  <c r="AC28" i="2"/>
  <c r="I27" i="2" s="1"/>
  <c r="AC26" i="2"/>
  <c r="I25" i="2" s="1"/>
  <c r="Q25" i="2" s="1"/>
  <c r="AC25" i="2"/>
  <c r="H25" i="2" s="1"/>
  <c r="P25" i="2" s="1"/>
  <c r="AE29" i="2"/>
  <c r="L29" i="2" s="1"/>
  <c r="AE30" i="2"/>
  <c r="M29" i="2" s="1"/>
  <c r="AA11" i="2"/>
  <c r="E10" i="2" s="1"/>
  <c r="AA10" i="2"/>
  <c r="D10" i="2" s="1"/>
  <c r="P10" i="2" s="1"/>
  <c r="AB14" i="2"/>
  <c r="F14" i="2" s="1"/>
  <c r="AB15" i="2"/>
  <c r="G14" i="2" s="1"/>
  <c r="AD27" i="2"/>
  <c r="J27" i="2" s="1"/>
  <c r="AB24" i="2"/>
  <c r="G23" i="2" s="1"/>
  <c r="AB23" i="2"/>
  <c r="F23" i="2" s="1"/>
  <c r="AF20" i="2"/>
  <c r="O19" i="2" s="1"/>
  <c r="Q19" i="2" s="1"/>
  <c r="AF19" i="2"/>
  <c r="N19" i="2" s="1"/>
  <c r="AB5" i="2"/>
  <c r="G4" i="2" s="1"/>
  <c r="AB4" i="2"/>
  <c r="F4" i="2" s="1"/>
  <c r="AD15" i="2"/>
  <c r="K14" i="2" s="1"/>
  <c r="AD14" i="2"/>
  <c r="J14" i="2" s="1"/>
  <c r="AA29" i="2"/>
  <c r="D29" i="2" s="1"/>
  <c r="AA30" i="2"/>
  <c r="E29" i="2" s="1"/>
  <c r="Q29" i="2" s="1"/>
  <c r="AB8" i="2"/>
  <c r="F8" i="2" s="1"/>
  <c r="AB9" i="2"/>
  <c r="G8" i="2" s="1"/>
  <c r="AF8" i="2"/>
  <c r="N8" i="2" s="1"/>
  <c r="AF9" i="2"/>
  <c r="O8" i="2" s="1"/>
  <c r="AF7" i="2"/>
  <c r="O6" i="2" s="1"/>
  <c r="AF6" i="2"/>
  <c r="N6" i="2" s="1"/>
  <c r="AE23" i="2"/>
  <c r="L23" i="2" s="1"/>
  <c r="AE24" i="2"/>
  <c r="M23" i="2" s="1"/>
  <c r="AD23" i="2"/>
  <c r="J23" i="2" s="1"/>
  <c r="AD24" i="2"/>
  <c r="K23" i="2" s="1"/>
  <c r="AF13" i="2"/>
  <c r="O12" i="2" s="1"/>
  <c r="AF12" i="2"/>
  <c r="N12" i="2" s="1"/>
  <c r="AB13" i="2"/>
  <c r="G12" i="2" s="1"/>
  <c r="AB12" i="2"/>
  <c r="F12" i="2" s="1"/>
  <c r="AE14" i="2"/>
  <c r="L14" i="2" s="1"/>
  <c r="AE15" i="2"/>
  <c r="M14" i="2" s="1"/>
  <c r="AA27" i="2"/>
  <c r="D27" i="2" s="1"/>
  <c r="AA28" i="2"/>
  <c r="E27" i="2" s="1"/>
  <c r="AE4" i="1"/>
  <c r="L4" i="1" s="1"/>
  <c r="AB5" i="1"/>
  <c r="G4" i="1" s="1"/>
  <c r="AC15" i="1"/>
  <c r="I14" i="1" s="1"/>
  <c r="AC14" i="1"/>
  <c r="H14" i="1" s="1"/>
  <c r="AC7" i="1"/>
  <c r="I6" i="1" s="1"/>
  <c r="AC10" i="1"/>
  <c r="H10" i="1" s="1"/>
  <c r="AB15" i="1"/>
  <c r="G14" i="1" s="1"/>
  <c r="AB10" i="1"/>
  <c r="F10" i="1" s="1"/>
  <c r="AF5" i="1"/>
  <c r="O4" i="1" s="1"/>
  <c r="AF4" i="1"/>
  <c r="N4" i="1" s="1"/>
  <c r="AD15" i="1"/>
  <c r="K14" i="1" s="1"/>
  <c r="AD14" i="1"/>
  <c r="J14" i="1" s="1"/>
  <c r="AD5" i="1"/>
  <c r="K4" i="1" s="1"/>
  <c r="AD4" i="1"/>
  <c r="J4" i="1" s="1"/>
  <c r="AE14" i="1"/>
  <c r="L14" i="1" s="1"/>
  <c r="AE5" i="1"/>
  <c r="M4" i="1" s="1"/>
  <c r="AE7" i="1"/>
  <c r="M6" i="1" s="1"/>
  <c r="AE6" i="1"/>
  <c r="L6" i="1" s="1"/>
  <c r="AA13" i="1"/>
  <c r="E12" i="1" s="1"/>
  <c r="AA12" i="1"/>
  <c r="D12" i="1" s="1"/>
  <c r="AF9" i="1"/>
  <c r="O8" i="1" s="1"/>
  <c r="AF8" i="1"/>
  <c r="N8" i="1" s="1"/>
  <c r="AB13" i="1"/>
  <c r="G12" i="1" s="1"/>
  <c r="AB12" i="1"/>
  <c r="F12" i="1" s="1"/>
  <c r="AA15" i="1"/>
  <c r="E14" i="1" s="1"/>
  <c r="AA14" i="1"/>
  <c r="D14" i="1" s="1"/>
  <c r="AF11" i="1"/>
  <c r="O10" i="1" s="1"/>
  <c r="AF10" i="1"/>
  <c r="N10" i="1" s="1"/>
  <c r="AD9" i="1"/>
  <c r="K8" i="1" s="1"/>
  <c r="AD8" i="1"/>
  <c r="J8" i="1" s="1"/>
  <c r="AF13" i="1"/>
  <c r="O12" i="1" s="1"/>
  <c r="AF12" i="1"/>
  <c r="N12" i="1" s="1"/>
  <c r="AE11" i="1"/>
  <c r="M10" i="1" s="1"/>
  <c r="AE10" i="1"/>
  <c r="L10" i="1" s="1"/>
  <c r="AB9" i="1"/>
  <c r="G8" i="1" s="1"/>
  <c r="AB8" i="1"/>
  <c r="F8" i="1" s="1"/>
  <c r="AC5" i="1"/>
  <c r="I4" i="1" s="1"/>
  <c r="AA4" i="1"/>
  <c r="AD7" i="1"/>
  <c r="K6" i="1" s="1"/>
  <c r="AD6" i="1"/>
  <c r="J6" i="1" s="1"/>
  <c r="AA11" i="1"/>
  <c r="E10" i="1" s="1"/>
  <c r="AA10" i="1"/>
  <c r="D10" i="1" s="1"/>
  <c r="AE8" i="1"/>
  <c r="L8" i="1" s="1"/>
  <c r="AE9" i="1"/>
  <c r="M8" i="1" s="1"/>
  <c r="AA9" i="1"/>
  <c r="E8" i="1" s="1"/>
  <c r="AA8" i="1"/>
  <c r="D8" i="1" s="1"/>
  <c r="AA7" i="1"/>
  <c r="E6" i="1" s="1"/>
  <c r="AA6" i="1"/>
  <c r="D6" i="1" s="1"/>
  <c r="AF7" i="1"/>
  <c r="O6" i="1" s="1"/>
  <c r="AF6" i="1"/>
  <c r="N6" i="1" s="1"/>
  <c r="Q40" i="4" l="1"/>
  <c r="P4" i="4"/>
  <c r="Q19" i="4"/>
  <c r="Q42" i="4"/>
  <c r="P64" i="4"/>
  <c r="P51" i="4"/>
  <c r="Q53" i="4"/>
  <c r="P34" i="4"/>
  <c r="Q10" i="4"/>
  <c r="Q6" i="4"/>
  <c r="P72" i="4"/>
  <c r="Q36" i="4"/>
  <c r="Q57" i="4"/>
  <c r="Q51" i="4"/>
  <c r="P68" i="4"/>
  <c r="P19" i="4"/>
  <c r="Q44" i="4"/>
  <c r="Q59" i="4"/>
  <c r="P23" i="4"/>
  <c r="P49" i="4"/>
  <c r="P59" i="4"/>
  <c r="Q23" i="4"/>
  <c r="Q12" i="4"/>
  <c r="Q34" i="4"/>
  <c r="Q4" i="4"/>
  <c r="P66" i="4"/>
  <c r="P25" i="4"/>
  <c r="P57" i="4"/>
  <c r="Q68" i="4"/>
  <c r="Q66" i="4"/>
  <c r="Q25" i="4"/>
  <c r="P74" i="4"/>
  <c r="Q64" i="4"/>
  <c r="P36" i="4"/>
  <c r="Q27" i="4"/>
  <c r="P14" i="4"/>
  <c r="Q21" i="4"/>
  <c r="P44" i="4"/>
  <c r="P27" i="4"/>
  <c r="Q14" i="4"/>
  <c r="P55" i="4"/>
  <c r="P21" i="4"/>
  <c r="P29" i="4"/>
  <c r="Q49" i="4"/>
  <c r="Q55" i="4"/>
  <c r="P40" i="4"/>
  <c r="P8" i="4"/>
  <c r="Q29" i="4"/>
  <c r="Q8" i="4"/>
  <c r="P70" i="4"/>
  <c r="P6" i="4"/>
  <c r="Q74" i="4"/>
  <c r="P42" i="4"/>
  <c r="Q70" i="4"/>
  <c r="Q42" i="3"/>
  <c r="P23" i="3"/>
  <c r="Q40" i="3"/>
  <c r="Q59" i="3"/>
  <c r="Q19" i="3"/>
  <c r="P25" i="3"/>
  <c r="Q23" i="3"/>
  <c r="Q14" i="3"/>
  <c r="P44" i="3"/>
  <c r="Q34" i="3"/>
  <c r="Q12" i="3"/>
  <c r="P42" i="3"/>
  <c r="P53" i="3"/>
  <c r="P19" i="3"/>
  <c r="Q25" i="3"/>
  <c r="P14" i="3"/>
  <c r="Q6" i="3"/>
  <c r="P10" i="3"/>
  <c r="Q8" i="3"/>
  <c r="P49" i="3"/>
  <c r="P4" i="3"/>
  <c r="P55" i="3"/>
  <c r="P40" i="3"/>
  <c r="Q49" i="3"/>
  <c r="Q53" i="3"/>
  <c r="P57" i="3"/>
  <c r="Q21" i="3"/>
  <c r="P38" i="3"/>
  <c r="P8" i="3"/>
  <c r="P27" i="3"/>
  <c r="Q51" i="3"/>
  <c r="P34" i="3"/>
  <c r="S40" i="3" s="1"/>
  <c r="Q10" i="3"/>
  <c r="Q36" i="3"/>
  <c r="Q38" i="3"/>
  <c r="Q27" i="3"/>
  <c r="Q4" i="3"/>
  <c r="P51" i="3"/>
  <c r="P36" i="3"/>
  <c r="Q29" i="3"/>
  <c r="Q44" i="3"/>
  <c r="Q55" i="3"/>
  <c r="P29" i="3"/>
  <c r="P21" i="3"/>
  <c r="Q14" i="2"/>
  <c r="Q21" i="2"/>
  <c r="Q8" i="2"/>
  <c r="Q27" i="2"/>
  <c r="Q4" i="2"/>
  <c r="Q12" i="2"/>
  <c r="P29" i="2"/>
  <c r="Q6" i="2"/>
  <c r="P6" i="2"/>
  <c r="P19" i="2"/>
  <c r="P12" i="2"/>
  <c r="Q10" i="2"/>
  <c r="P27" i="2"/>
  <c r="P23" i="2"/>
  <c r="Q23" i="2"/>
  <c r="P14" i="2"/>
  <c r="P8" i="2"/>
  <c r="P4" i="2"/>
  <c r="Q4" i="1"/>
  <c r="P12" i="1"/>
  <c r="P10" i="1"/>
  <c r="P14" i="1"/>
  <c r="P4" i="1"/>
  <c r="P8" i="1"/>
  <c r="Q10" i="1"/>
  <c r="Q12" i="1"/>
  <c r="Q8" i="1"/>
  <c r="Q14" i="1"/>
  <c r="P6" i="1"/>
  <c r="Q6" i="1"/>
  <c r="S34" i="4" l="1"/>
  <c r="S49" i="4"/>
  <c r="S72" i="4"/>
  <c r="S68" i="4"/>
  <c r="S66" i="4"/>
  <c r="S6" i="4"/>
  <c r="S40" i="4"/>
  <c r="S64" i="4"/>
  <c r="S51" i="4"/>
  <c r="R49" i="4" s="1"/>
  <c r="S53" i="4"/>
  <c r="S55" i="4"/>
  <c r="R55" i="4" s="1"/>
  <c r="S38" i="4"/>
  <c r="S21" i="4"/>
  <c r="S23" i="4"/>
  <c r="S8" i="4"/>
  <c r="R8" i="4" s="1"/>
  <c r="S19" i="4"/>
  <c r="S70" i="4"/>
  <c r="S10" i="4"/>
  <c r="S36" i="4"/>
  <c r="S25" i="4"/>
  <c r="S4" i="4"/>
  <c r="S36" i="3"/>
  <c r="S8" i="3"/>
  <c r="S10" i="3"/>
  <c r="S51" i="3"/>
  <c r="S19" i="3"/>
  <c r="S4" i="3"/>
  <c r="S55" i="3"/>
  <c r="S53" i="3"/>
  <c r="S34" i="3"/>
  <c r="S23" i="3"/>
  <c r="S21" i="3"/>
  <c r="S25" i="3"/>
  <c r="S38" i="3"/>
  <c r="S49" i="3"/>
  <c r="S6" i="3"/>
  <c r="R6" i="3" s="1"/>
  <c r="S4" i="2"/>
  <c r="S23" i="2"/>
  <c r="S8" i="2"/>
  <c r="S10" i="2"/>
  <c r="S27" i="2"/>
  <c r="S21" i="2"/>
  <c r="S19" i="2"/>
  <c r="S6" i="2"/>
  <c r="R6" i="2" s="1"/>
  <c r="S29" i="2"/>
  <c r="S25" i="2"/>
  <c r="S8" i="1"/>
  <c r="S12" i="1"/>
  <c r="S10" i="1"/>
  <c r="S6" i="1"/>
  <c r="S4" i="1"/>
  <c r="R53" i="4" l="1"/>
  <c r="R70" i="4"/>
  <c r="R72" i="4"/>
  <c r="R23" i="4"/>
  <c r="R51" i="4"/>
  <c r="R36" i="4"/>
  <c r="R40" i="4"/>
  <c r="R68" i="4"/>
  <c r="R21" i="4"/>
  <c r="R66" i="4"/>
  <c r="R10" i="4"/>
  <c r="R34" i="4"/>
  <c r="R4" i="4"/>
  <c r="R6" i="4"/>
  <c r="R38" i="4"/>
  <c r="R25" i="4"/>
  <c r="R19" i="4"/>
  <c r="R64" i="4"/>
  <c r="R34" i="3"/>
  <c r="R49" i="3"/>
  <c r="R25" i="3"/>
  <c r="R38" i="3"/>
  <c r="R55" i="3"/>
  <c r="R4" i="3"/>
  <c r="R8" i="3"/>
  <c r="R21" i="3"/>
  <c r="R10" i="3"/>
  <c r="R36" i="3"/>
  <c r="R51" i="3"/>
  <c r="R19" i="3"/>
  <c r="R53" i="3"/>
  <c r="R23" i="3"/>
  <c r="R40" i="3"/>
  <c r="R21" i="2"/>
  <c r="R19" i="2"/>
  <c r="R27" i="2"/>
  <c r="R10" i="2"/>
  <c r="R8" i="2"/>
  <c r="R25" i="2"/>
  <c r="R23" i="2"/>
  <c r="R29" i="2"/>
  <c r="R4" i="2"/>
  <c r="R4" i="1"/>
  <c r="R6" i="1"/>
  <c r="R10" i="1"/>
  <c r="R8" i="1"/>
  <c r="R12" i="1"/>
</calcChain>
</file>

<file path=xl/sharedStrings.xml><?xml version="1.0" encoding="utf-8"?>
<sst xmlns="http://schemas.openxmlformats.org/spreadsheetml/2006/main" count="121" uniqueCount="84">
  <si>
    <t>NIV. 2</t>
  </si>
  <si>
    <t>POULE A</t>
  </si>
  <si>
    <t>TOTAAL</t>
  </si>
  <si>
    <t>PLAATS</t>
  </si>
  <si>
    <t>2-A1</t>
  </si>
  <si>
    <t>2-A2</t>
  </si>
  <si>
    <t>2-A3</t>
  </si>
  <si>
    <t>2-A4</t>
  </si>
  <si>
    <t>2-A5</t>
  </si>
  <si>
    <t>2-A6</t>
  </si>
  <si>
    <t>POULE B</t>
  </si>
  <si>
    <t>POULE C</t>
  </si>
  <si>
    <t>POULE D</t>
  </si>
  <si>
    <t>NIV. 3</t>
  </si>
  <si>
    <t>3-A1</t>
  </si>
  <si>
    <t>3-A2</t>
  </si>
  <si>
    <t>3-A3</t>
  </si>
  <si>
    <t>3-A4</t>
  </si>
  <si>
    <t>3-A5</t>
  </si>
  <si>
    <t>3-A6</t>
  </si>
  <si>
    <t>3-B1</t>
  </si>
  <si>
    <t>3-B2</t>
  </si>
  <si>
    <t>3-B3</t>
  </si>
  <si>
    <t>3-B4</t>
  </si>
  <si>
    <t>3-B5</t>
  </si>
  <si>
    <t>3-B6</t>
  </si>
  <si>
    <t>POULE E</t>
  </si>
  <si>
    <t>NIV. 4</t>
  </si>
  <si>
    <t>4-A1</t>
  </si>
  <si>
    <t>4-A2</t>
  </si>
  <si>
    <t>4-A3</t>
  </si>
  <si>
    <t>4-A4</t>
  </si>
  <si>
    <t>4-A5</t>
  </si>
  <si>
    <t>4-A6</t>
  </si>
  <si>
    <t>4-B1</t>
  </si>
  <si>
    <t>4-B2</t>
  </si>
  <si>
    <t>4-B3</t>
  </si>
  <si>
    <t>4-B4</t>
  </si>
  <si>
    <t>4-B5</t>
  </si>
  <si>
    <t>4-B6</t>
  </si>
  <si>
    <t>4-C1</t>
  </si>
  <si>
    <t>4-C2</t>
  </si>
  <si>
    <t>4-C3</t>
  </si>
  <si>
    <t>4-C4</t>
  </si>
  <si>
    <t>4-C5</t>
  </si>
  <si>
    <t>4-C6</t>
  </si>
  <si>
    <t xml:space="preserve"> </t>
  </si>
  <si>
    <t>4-D1</t>
  </si>
  <si>
    <t>4-D2</t>
  </si>
  <si>
    <t>4-D3</t>
  </si>
  <si>
    <t>4-D4</t>
  </si>
  <si>
    <t>4-D5</t>
  </si>
  <si>
    <t>4-D6</t>
  </si>
  <si>
    <t>NIV. 6</t>
  </si>
  <si>
    <t>6-A1</t>
  </si>
  <si>
    <t>6-A2</t>
  </si>
  <si>
    <t>6-A3</t>
  </si>
  <si>
    <t>6-A4</t>
  </si>
  <si>
    <t>6-A5</t>
  </si>
  <si>
    <t>6-A6</t>
  </si>
  <si>
    <t>6-B1</t>
  </si>
  <si>
    <t>6-B2</t>
  </si>
  <si>
    <t>6-B3</t>
  </si>
  <si>
    <t>6-B4</t>
  </si>
  <si>
    <t>6-B5</t>
  </si>
  <si>
    <t>6-B6</t>
  </si>
  <si>
    <t>6-C1</t>
  </si>
  <si>
    <t>6-C2</t>
  </si>
  <si>
    <t>6-C3</t>
  </si>
  <si>
    <t>6-C4</t>
  </si>
  <si>
    <t>6-C5</t>
  </si>
  <si>
    <t>6-C6</t>
  </si>
  <si>
    <t>6-D1</t>
  </si>
  <si>
    <t>6-D2</t>
  </si>
  <si>
    <t>6-D3</t>
  </si>
  <si>
    <t>6-D4</t>
  </si>
  <si>
    <t>6-D5</t>
  </si>
  <si>
    <t>6-D6</t>
  </si>
  <si>
    <t>6-E1</t>
  </si>
  <si>
    <t>6-E2</t>
  </si>
  <si>
    <t>6-E3</t>
  </si>
  <si>
    <t>6-E4</t>
  </si>
  <si>
    <t>6-E5</t>
  </si>
  <si>
    <t>6-E6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</si>
</sst>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0"/>
      <color indexed="4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95">
    <xf numFmtId="0" fontId="0" fillId="0" borderId="0" xfId="0"/>
    <xf numFmtId="0" fontId="0" fillId="0" borderId="0" xfId="0" applyAlignment="1">
      <alignment wrapText="1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5" fillId="2" borderId="10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11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>
      <alignment horizontal="center" vertical="center"/>
    </xf>
    <xf numFmtId="0" fontId="0" fillId="3" borderId="13" xfId="0" applyFill="1" applyBorder="1"/>
    <xf numFmtId="0" fontId="4" fillId="4" borderId="14" xfId="0" applyFont="1" applyFill="1" applyBorder="1" applyAlignment="1">
      <alignment horizontal="center" vertical="center"/>
    </xf>
    <xf numFmtId="0" fontId="0" fillId="0" borderId="15" xfId="0" applyBorder="1"/>
    <xf numFmtId="0" fontId="4" fillId="0" borderId="13" xfId="0" applyFont="1" applyBorder="1" applyAlignment="1">
      <alignment horizontal="center" vertical="center"/>
    </xf>
    <xf numFmtId="0" fontId="0" fillId="0" borderId="16" xfId="0" applyBorder="1"/>
    <xf numFmtId="0" fontId="4" fillId="3" borderId="17" xfId="0" applyFont="1" applyFill="1" applyBorder="1" applyAlignment="1">
      <alignment horizontal="center" vertical="center"/>
    </xf>
    <xf numFmtId="0" fontId="0" fillId="3" borderId="18" xfId="0" applyFill="1" applyBorder="1"/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5" fillId="2" borderId="20" xfId="1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3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/>
    <xf numFmtId="0" fontId="4" fillId="3" borderId="14" xfId="0" applyFont="1" applyFill="1" applyBorder="1" applyAlignment="1">
      <alignment horizontal="center" vertical="center"/>
    </xf>
    <xf numFmtId="0" fontId="0" fillId="3" borderId="15" xfId="0" applyFill="1" applyBorder="1"/>
    <xf numFmtId="0" fontId="4" fillId="3" borderId="0" xfId="0" applyFont="1" applyFill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7" xfId="0" applyFill="1" applyBorder="1"/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0" fillId="0" borderId="27" xfId="0" applyBorder="1"/>
    <xf numFmtId="0" fontId="4" fillId="3" borderId="26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49" fontId="2" fillId="5" borderId="3" xfId="0" applyNumberFormat="1" applyFont="1" applyFill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49" fontId="2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49" fontId="2" fillId="5" borderId="6" xfId="0" applyNumberFormat="1" applyFont="1" applyFill="1" applyBorder="1" applyAlignment="1" applyProtection="1">
      <alignment horizontal="center" vertical="center"/>
      <protection locked="0"/>
    </xf>
    <xf numFmtId="49" fontId="2" fillId="5" borderId="7" xfId="0" applyNumberFormat="1" applyFont="1" applyFill="1" applyBorder="1" applyAlignment="1" applyProtection="1">
      <alignment horizontal="center" vertical="center"/>
      <protection locked="0"/>
    </xf>
    <xf numFmtId="49" fontId="2" fillId="5" borderId="18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2" borderId="28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2" borderId="30" xfId="1" applyFont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/>
      <protection locked="0"/>
    </xf>
    <xf numFmtId="49" fontId="6" fillId="5" borderId="15" xfId="0" applyNumberFormat="1" applyFont="1" applyFill="1" applyBorder="1" applyAlignment="1" applyProtection="1">
      <alignment vertical="center"/>
      <protection locked="0"/>
    </xf>
    <xf numFmtId="0" fontId="0" fillId="0" borderId="24" xfId="0" applyBorder="1"/>
    <xf numFmtId="0" fontId="4" fillId="0" borderId="14" xfId="0" applyFont="1" applyBorder="1" applyAlignment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49" fontId="7" fillId="5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49" fontId="4" fillId="5" borderId="21" xfId="0" applyNumberFormat="1" applyFont="1" applyFill="1" applyBorder="1" applyAlignment="1" applyProtection="1">
      <alignment horizontal="center" vertical="center"/>
      <protection locked="0"/>
    </xf>
    <xf numFmtId="49" fontId="3" fillId="5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0" fontId="5" fillId="2" borderId="31" xfId="1" applyFont="1" applyBorder="1" applyAlignment="1">
      <alignment horizontal="center" vertical="center"/>
    </xf>
    <xf numFmtId="49" fontId="4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2" xfId="1" applyFont="1" applyBorder="1" applyAlignment="1">
      <alignment horizontal="center" vertical="center"/>
    </xf>
    <xf numFmtId="49" fontId="7" fillId="5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49" fontId="6" fillId="5" borderId="26" xfId="0" applyNumberFormat="1" applyFont="1" applyFill="1" applyBorder="1" applyAlignment="1" applyProtection="1">
      <alignment vertical="center"/>
      <protection locked="0"/>
    </xf>
    <xf numFmtId="0" fontId="5" fillId="2" borderId="1" xfId="1" applyFont="1" applyAlignment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49" fontId="2" fillId="6" borderId="35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vertical="center"/>
    </xf>
    <xf numFmtId="49" fontId="4" fillId="6" borderId="17" xfId="0" applyNumberFormat="1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49" fontId="4" fillId="6" borderId="21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49" fontId="4" fillId="6" borderId="29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2" borderId="15" xfId="1" applyFont="1" applyBorder="1" applyAlignment="1">
      <alignment horizontal="center" vertical="center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5" fillId="2" borderId="13" xfId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7" xfId="0" applyBorder="1"/>
    <xf numFmtId="0" fontId="2" fillId="6" borderId="2" xfId="0" applyFont="1" applyFill="1" applyBorder="1" applyAlignment="1" applyProtection="1">
      <alignment horizontal="center" vertical="center"/>
      <protection locked="0"/>
    </xf>
    <xf numFmtId="49" fontId="2" fillId="6" borderId="37" xfId="0" applyNumberFormat="1" applyFont="1" applyFill="1" applyBorder="1" applyAlignment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6" borderId="33" xfId="0" applyNumberFormat="1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vertical="center"/>
    </xf>
    <xf numFmtId="0" fontId="0" fillId="0" borderId="39" xfId="0" applyBorder="1"/>
    <xf numFmtId="1" fontId="6" fillId="4" borderId="7" xfId="0" applyNumberFormat="1" applyFont="1" applyFill="1" applyBorder="1" applyAlignment="1" applyProtection="1">
      <alignment horizontal="center" vertical="center"/>
      <protection locked="0"/>
    </xf>
    <xf numFmtId="1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/>
    </xf>
    <xf numFmtId="0" fontId="0" fillId="0" borderId="40" xfId="0" applyBorder="1"/>
    <xf numFmtId="49" fontId="4" fillId="6" borderId="6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0" fillId="0" borderId="0" xfId="0" applyNumberFormat="1"/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42" xfId="0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vertical="center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center" vertical="center"/>
    </xf>
    <xf numFmtId="0" fontId="5" fillId="2" borderId="14" xfId="1" applyFont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vertical="center"/>
    </xf>
  </cellXfs>
  <cellStyles count="2">
    <cellStyle name="Berekening" xfId="1" builtinId="2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Mijn%20Webs\VCH%2020232024\CMV%202023\2024-03-16%20Haarlem%20groot%20schema%20uitslagen.xlsx" TargetMode="External"/><Relationship Id="rId1" Type="http://schemas.openxmlformats.org/officeDocument/2006/relationships/externalLinkPath" Target="2024-03-16%20Haarlem%20groot%20schema%20uitsl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ITLEG"/>
      <sheetName val="SCHEMA"/>
      <sheetName val="teams"/>
      <sheetName val="Scher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UITSLAGEN"/>
      <sheetName val="NIV.2"/>
      <sheetName val="NIV.3"/>
      <sheetName val="NIV.4"/>
      <sheetName val="NIV.6"/>
    </sheetNames>
    <sheetDataSet>
      <sheetData sheetId="0"/>
      <sheetData sheetId="1"/>
      <sheetData sheetId="2">
        <row r="2">
          <cell r="B2" t="str">
            <v>Nummers teams</v>
          </cell>
          <cell r="C2" t="str">
            <v>Namen Teams</v>
          </cell>
        </row>
        <row r="4">
          <cell r="B4" t="str">
            <v>6-A1</v>
          </cell>
          <cell r="C4" t="str">
            <v>Sp.Stad Spicegirls</v>
          </cell>
        </row>
        <row r="5">
          <cell r="B5" t="str">
            <v>6-A2</v>
          </cell>
          <cell r="C5" t="str">
            <v>VVO Zonnen</v>
          </cell>
        </row>
        <row r="6">
          <cell r="B6" t="str">
            <v>6-A3</v>
          </cell>
          <cell r="C6" t="str">
            <v>Sp.Stad Queens Roze</v>
          </cell>
        </row>
        <row r="7">
          <cell r="B7" t="str">
            <v>6-A4</v>
          </cell>
          <cell r="C7" t="str">
            <v>VVO Sterren</v>
          </cell>
        </row>
        <row r="9">
          <cell r="B9" t="str">
            <v>6-B1</v>
          </cell>
          <cell r="C9" t="str">
            <v>Sp.Stad Volleyknallers</v>
          </cell>
        </row>
        <row r="10">
          <cell r="B10" t="str">
            <v>6-B2</v>
          </cell>
          <cell r="C10" t="str">
            <v>SAS Power</v>
          </cell>
        </row>
        <row r="11">
          <cell r="B11" t="str">
            <v>6-B3</v>
          </cell>
          <cell r="C11" t="str">
            <v>Sp.St.Bananenridders</v>
          </cell>
        </row>
        <row r="12">
          <cell r="B12" t="str">
            <v>6-B4</v>
          </cell>
          <cell r="C12" t="str">
            <v>Sp.Stad Watermeloenen</v>
          </cell>
        </row>
        <row r="14">
          <cell r="B14" t="str">
            <v>6-C1</v>
          </cell>
          <cell r="C14" t="str">
            <v>Sp.Stad Appelruiters</v>
          </cell>
        </row>
        <row r="15">
          <cell r="B15" t="str">
            <v>6-C2</v>
          </cell>
          <cell r="C15" t="str">
            <v>AMVJ/Mart.Krabbetjes</v>
          </cell>
        </row>
        <row r="16">
          <cell r="B16" t="str">
            <v>6-C3</v>
          </cell>
          <cell r="C16" t="str">
            <v>Sp.Stad Queens Paars</v>
          </cell>
        </row>
        <row r="17">
          <cell r="B17" t="str">
            <v>6-C4</v>
          </cell>
          <cell r="C17" t="str">
            <v>Sp.Stad Teun J6</v>
          </cell>
        </row>
        <row r="19">
          <cell r="B19" t="str">
            <v>6-D1</v>
          </cell>
          <cell r="C19" t="str">
            <v>Sp.Stad Kittens</v>
          </cell>
        </row>
        <row r="20">
          <cell r="B20" t="str">
            <v>6-D2</v>
          </cell>
          <cell r="C20" t="str">
            <v>Sp.Stad Badeendjes</v>
          </cell>
        </row>
        <row r="21">
          <cell r="B21" t="str">
            <v>6-D3</v>
          </cell>
          <cell r="C21" t="str">
            <v>SAS Smash</v>
          </cell>
        </row>
        <row r="22">
          <cell r="B22" t="str">
            <v>6-D4</v>
          </cell>
          <cell r="C22" t="str">
            <v>Atalante Tiktok</v>
          </cell>
        </row>
        <row r="24">
          <cell r="B24" t="str">
            <v>6-E1</v>
          </cell>
          <cell r="C24" t="str">
            <v>AMVJ/Mart.Octopussen</v>
          </cell>
        </row>
        <row r="25">
          <cell r="B25" t="str">
            <v>6-E2</v>
          </cell>
          <cell r="C25" t="str">
            <v>VHZ Block</v>
          </cell>
        </row>
        <row r="26">
          <cell r="B26" t="str">
            <v>6-E3</v>
          </cell>
          <cell r="C26" t="str">
            <v>VHZ Touché</v>
          </cell>
        </row>
        <row r="27">
          <cell r="B27" t="str">
            <v>6-E4</v>
          </cell>
          <cell r="C27" t="str">
            <v>AMVJ/Mart.Zeehonden</v>
          </cell>
        </row>
        <row r="28">
          <cell r="B28" t="str">
            <v>6-E5</v>
          </cell>
          <cell r="C28" t="str">
            <v>VCH Time Out</v>
          </cell>
        </row>
        <row r="30">
          <cell r="B30" t="str">
            <v>4-A1</v>
          </cell>
          <cell r="C30" t="str">
            <v>Sp. Stad Thijs J4 blauw</v>
          </cell>
        </row>
        <row r="31">
          <cell r="B31" t="str">
            <v>4-A2</v>
          </cell>
          <cell r="C31" t="str">
            <v>Sp.Stad Thijs J4 rood</v>
          </cell>
        </row>
        <row r="32">
          <cell r="B32" t="str">
            <v>4-A3</v>
          </cell>
          <cell r="C32" t="str">
            <v>Atalante Ministars</v>
          </cell>
        </row>
        <row r="33">
          <cell r="B33" t="str">
            <v>4-A4</v>
          </cell>
          <cell r="C33" t="str">
            <v>VVO Regenboog</v>
          </cell>
        </row>
        <row r="35">
          <cell r="B35" t="str">
            <v>4-B1</v>
          </cell>
          <cell r="C35" t="str">
            <v>Atalante Skittles</v>
          </cell>
        </row>
        <row r="36">
          <cell r="B36" t="str">
            <v>4-B2</v>
          </cell>
          <cell r="C36" t="str">
            <v>VCH Serve</v>
          </cell>
        </row>
        <row r="37">
          <cell r="B37" t="str">
            <v>4-B3</v>
          </cell>
          <cell r="C37" t="str">
            <v>VHZ Spike</v>
          </cell>
        </row>
        <row r="38">
          <cell r="B38" t="str">
            <v>4-B4</v>
          </cell>
          <cell r="C38" t="str">
            <v>Oradi Guppies</v>
          </cell>
        </row>
        <row r="40">
          <cell r="B40" t="str">
            <v>4-C1</v>
          </cell>
          <cell r="C40" t="str">
            <v>AMVJ/Mart.Zeepaardjes</v>
          </cell>
        </row>
        <row r="41">
          <cell r="B41" t="str">
            <v>4-C2</v>
          </cell>
          <cell r="C41" t="str">
            <v>VCH Set up</v>
          </cell>
        </row>
        <row r="42">
          <cell r="B42" t="str">
            <v>4-C3</v>
          </cell>
          <cell r="C42" t="str">
            <v>VHZ Dink</v>
          </cell>
        </row>
        <row r="43">
          <cell r="B43" t="str">
            <v>4-C4</v>
          </cell>
          <cell r="C43" t="str">
            <v>VCH Attack</v>
          </cell>
        </row>
        <row r="45">
          <cell r="B45" t="str">
            <v>4-D1</v>
          </cell>
          <cell r="C45" t="str">
            <v>VCH Pancake</v>
          </cell>
        </row>
        <row r="46">
          <cell r="B46" t="str">
            <v>4-D2</v>
          </cell>
          <cell r="C46" t="str">
            <v>Sp.Stad Mia M4</v>
          </cell>
        </row>
        <row r="47">
          <cell r="B47" t="str">
            <v>4-D3</v>
          </cell>
          <cell r="C47" t="str">
            <v>Sp.Stad Luut J4</v>
          </cell>
        </row>
        <row r="48">
          <cell r="B48" t="str">
            <v>4-D4</v>
          </cell>
          <cell r="C48" t="str">
            <v>Sp.Stad Leeuwinnen</v>
          </cell>
        </row>
        <row r="50">
          <cell r="B50" t="str">
            <v>3-A1</v>
          </cell>
          <cell r="C50" t="str">
            <v>AMVJ/Mart.Dolfijnen</v>
          </cell>
        </row>
        <row r="51">
          <cell r="B51" t="str">
            <v>3-A2</v>
          </cell>
          <cell r="C51" t="str">
            <v>VVO Sneeuwvlokken</v>
          </cell>
        </row>
        <row r="52">
          <cell r="B52" t="str">
            <v>3-A3</v>
          </cell>
          <cell r="C52" t="str">
            <v>AMVJ/Mart.Orka's</v>
          </cell>
        </row>
        <row r="53">
          <cell r="B53" t="str">
            <v>3-A4</v>
          </cell>
          <cell r="C53" t="str">
            <v>VVO Wolken</v>
          </cell>
        </row>
        <row r="55">
          <cell r="B55" t="str">
            <v>3-B1</v>
          </cell>
          <cell r="C55" t="str">
            <v>Sp. Stad Lucas M3</v>
          </cell>
        </row>
        <row r="56">
          <cell r="B56" t="str">
            <v>3-B2</v>
          </cell>
          <cell r="C56" t="str">
            <v>Sp.Stad Raven M3</v>
          </cell>
        </row>
        <row r="57">
          <cell r="B57" t="str">
            <v>3-B3</v>
          </cell>
          <cell r="C57" t="str">
            <v>VCH Dive</v>
          </cell>
        </row>
        <row r="58">
          <cell r="B58" t="str">
            <v>3-B4</v>
          </cell>
          <cell r="C58" t="str">
            <v>VHZ Pepper</v>
          </cell>
        </row>
        <row r="59">
          <cell r="B59" t="str">
            <v>3-B5</v>
          </cell>
          <cell r="C59" t="str">
            <v>SAS Super</v>
          </cell>
        </row>
        <row r="60">
          <cell r="B60" t="str">
            <v>3-B6</v>
          </cell>
          <cell r="C60" t="str">
            <v>SV Supersmashers</v>
          </cell>
        </row>
        <row r="61">
          <cell r="B61" t="str">
            <v>3-B7</v>
          </cell>
          <cell r="C61" t="str">
            <v>VCH Pass</v>
          </cell>
        </row>
        <row r="63">
          <cell r="B63" t="str">
            <v>2-A1</v>
          </cell>
          <cell r="C63" t="str">
            <v>Sp.Stad Luut J2 zwart</v>
          </cell>
        </row>
        <row r="64">
          <cell r="B64" t="str">
            <v>2-A2</v>
          </cell>
          <cell r="C64" t="str">
            <v>Sp.Stad VolleyApen</v>
          </cell>
        </row>
        <row r="65">
          <cell r="B65" t="str">
            <v>2-A3</v>
          </cell>
          <cell r="C65" t="str">
            <v>Sp.Stad Luut J2 wit</v>
          </cell>
        </row>
        <row r="66">
          <cell r="B66" t="str">
            <v>2-A4</v>
          </cell>
          <cell r="C66" t="str">
            <v>VHZ Ace</v>
          </cell>
        </row>
        <row r="67">
          <cell r="B67" t="str">
            <v>2-A5</v>
          </cell>
          <cell r="C67" t="str">
            <v>AMVJ/Mart.Schilpadden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N6" t="str">
            <v>6-C1 6-C4</v>
          </cell>
          <cell r="O6">
            <v>2</v>
          </cell>
          <cell r="P6" t="str">
            <v>-</v>
          </cell>
          <cell r="Q6">
            <v>2</v>
          </cell>
          <cell r="R6">
            <v>-3</v>
          </cell>
          <cell r="S6">
            <v>3</v>
          </cell>
        </row>
        <row r="7">
          <cell r="N7" t="str">
            <v>6-C2 6-C3</v>
          </cell>
          <cell r="O7">
            <v>2</v>
          </cell>
          <cell r="P7" t="str">
            <v>-</v>
          </cell>
          <cell r="Q7">
            <v>2</v>
          </cell>
          <cell r="R7">
            <v>-12</v>
          </cell>
          <cell r="S7">
            <v>12</v>
          </cell>
        </row>
        <row r="8">
          <cell r="N8" t="str">
            <v>3-B1 3-B2</v>
          </cell>
          <cell r="O8">
            <v>0</v>
          </cell>
          <cell r="P8" t="str">
            <v>-</v>
          </cell>
          <cell r="Q8">
            <v>4</v>
          </cell>
          <cell r="R8">
            <v>-13</v>
          </cell>
          <cell r="S8">
            <v>13</v>
          </cell>
        </row>
        <row r="9">
          <cell r="N9" t="str">
            <v>3-B3 3-B4</v>
          </cell>
          <cell r="O9">
            <v>0</v>
          </cell>
          <cell r="P9" t="str">
            <v>-</v>
          </cell>
          <cell r="Q9">
            <v>4</v>
          </cell>
          <cell r="R9">
            <v>-15</v>
          </cell>
          <cell r="S9">
            <v>15</v>
          </cell>
        </row>
        <row r="10">
          <cell r="N10" t="str">
            <v>2-A3 2-A4</v>
          </cell>
          <cell r="O10">
            <v>4</v>
          </cell>
          <cell r="P10" t="str">
            <v>-</v>
          </cell>
          <cell r="Q10">
            <v>0</v>
          </cell>
          <cell r="R10">
            <v>26</v>
          </cell>
          <cell r="S10">
            <v>-26</v>
          </cell>
        </row>
        <row r="11">
          <cell r="N11" t="str">
            <v>2-A1 2-A2</v>
          </cell>
          <cell r="O11">
            <v>0</v>
          </cell>
          <cell r="P11" t="str">
            <v>-</v>
          </cell>
          <cell r="Q11">
            <v>4</v>
          </cell>
          <cell r="R11">
            <v>-13</v>
          </cell>
          <cell r="S11">
            <v>13</v>
          </cell>
        </row>
        <row r="12">
          <cell r="N12" t="str">
            <v>6-C3 6-C1</v>
          </cell>
          <cell r="O12">
            <v>0</v>
          </cell>
          <cell r="P12" t="str">
            <v>-</v>
          </cell>
          <cell r="Q12">
            <v>4</v>
          </cell>
          <cell r="R12">
            <v>-7</v>
          </cell>
          <cell r="S12">
            <v>7</v>
          </cell>
        </row>
        <row r="13">
          <cell r="N13" t="str">
            <v>6-C4 6-C2</v>
          </cell>
          <cell r="O13">
            <v>2</v>
          </cell>
          <cell r="P13" t="str">
            <v>-</v>
          </cell>
          <cell r="Q13">
            <v>2</v>
          </cell>
          <cell r="R13">
            <v>7</v>
          </cell>
          <cell r="S13">
            <v>-7</v>
          </cell>
        </row>
        <row r="14">
          <cell r="N14" t="str">
            <v>3-B5 3-B6</v>
          </cell>
          <cell r="O14">
            <v>2</v>
          </cell>
          <cell r="P14" t="str">
            <v>-</v>
          </cell>
          <cell r="Q14">
            <v>2</v>
          </cell>
          <cell r="R14">
            <v>-5</v>
          </cell>
          <cell r="S14">
            <v>5</v>
          </cell>
        </row>
        <row r="15">
          <cell r="N15" t="str">
            <v>3-B7 3-B1</v>
          </cell>
          <cell r="O15">
            <v>2</v>
          </cell>
          <cell r="P15" t="str">
            <v>-</v>
          </cell>
          <cell r="Q15">
            <v>2</v>
          </cell>
          <cell r="R15">
            <v>10</v>
          </cell>
          <cell r="S15">
            <v>-10</v>
          </cell>
        </row>
        <row r="16">
          <cell r="N16" t="str">
            <v>2-A2 2-A3</v>
          </cell>
          <cell r="O16">
            <v>0</v>
          </cell>
          <cell r="P16" t="str">
            <v>-</v>
          </cell>
          <cell r="Q16">
            <v>4</v>
          </cell>
          <cell r="R16">
            <v>-5</v>
          </cell>
          <cell r="S16">
            <v>5</v>
          </cell>
        </row>
        <row r="17">
          <cell r="N17" t="str">
            <v>2-A5 2-A1</v>
          </cell>
          <cell r="O17">
            <v>0</v>
          </cell>
          <cell r="P17" t="str">
            <v>-</v>
          </cell>
          <cell r="Q17">
            <v>4</v>
          </cell>
          <cell r="R17">
            <v>-4</v>
          </cell>
          <cell r="S17">
            <v>4</v>
          </cell>
        </row>
        <row r="18">
          <cell r="N18" t="str">
            <v>6-D1 6-D4</v>
          </cell>
          <cell r="O18">
            <v>1</v>
          </cell>
          <cell r="P18" t="str">
            <v>-</v>
          </cell>
          <cell r="Q18">
            <v>3</v>
          </cell>
          <cell r="R18">
            <v>-13</v>
          </cell>
          <cell r="S18">
            <v>13</v>
          </cell>
        </row>
        <row r="19">
          <cell r="N19" t="str">
            <v>6-D2 6-D3</v>
          </cell>
          <cell r="O19">
            <v>0</v>
          </cell>
          <cell r="P19" t="str">
            <v>-</v>
          </cell>
          <cell r="Q19">
            <v>4</v>
          </cell>
          <cell r="R19">
            <v>-12</v>
          </cell>
          <cell r="S19">
            <v>12</v>
          </cell>
        </row>
        <row r="20">
          <cell r="N20" t="str">
            <v>3-B2 3-B3</v>
          </cell>
          <cell r="O20">
            <v>2</v>
          </cell>
          <cell r="P20" t="str">
            <v>-</v>
          </cell>
          <cell r="Q20">
            <v>2</v>
          </cell>
          <cell r="R20">
            <v>-3</v>
          </cell>
          <cell r="S20">
            <v>3</v>
          </cell>
        </row>
        <row r="21">
          <cell r="N21" t="str">
            <v>3-B4 3-B5</v>
          </cell>
          <cell r="O21">
            <v>0</v>
          </cell>
          <cell r="P21" t="str">
            <v>-</v>
          </cell>
          <cell r="Q21">
            <v>4</v>
          </cell>
          <cell r="R21">
            <v>-7</v>
          </cell>
          <cell r="S21">
            <v>7</v>
          </cell>
        </row>
        <row r="22">
          <cell r="N22" t="str">
            <v>3-B6 3-B7</v>
          </cell>
          <cell r="O22">
            <v>0</v>
          </cell>
          <cell r="P22" t="str">
            <v>-</v>
          </cell>
          <cell r="Q22">
            <v>4</v>
          </cell>
          <cell r="R22">
            <v>-8</v>
          </cell>
          <cell r="S22">
            <v>8</v>
          </cell>
        </row>
        <row r="23">
          <cell r="N23" t="str">
            <v>2-A4 2-A5</v>
          </cell>
          <cell r="O23">
            <v>0</v>
          </cell>
          <cell r="P23" t="str">
            <v>-</v>
          </cell>
          <cell r="Q23">
            <v>4</v>
          </cell>
          <cell r="R23">
            <v>-26</v>
          </cell>
          <cell r="S23">
            <v>26</v>
          </cell>
        </row>
        <row r="24">
          <cell r="N24" t="str">
            <v>6-C1 6-C2</v>
          </cell>
          <cell r="O24">
            <v>4</v>
          </cell>
          <cell r="P24" t="str">
            <v>-</v>
          </cell>
          <cell r="Q24">
            <v>0</v>
          </cell>
          <cell r="R24">
            <v>26</v>
          </cell>
          <cell r="S24">
            <v>-26</v>
          </cell>
        </row>
        <row r="25">
          <cell r="N25" t="str">
            <v>6-C3 6-C4</v>
          </cell>
          <cell r="O25">
            <v>1</v>
          </cell>
          <cell r="P25" t="str">
            <v>-</v>
          </cell>
          <cell r="Q25">
            <v>3</v>
          </cell>
          <cell r="R25">
            <v>-12</v>
          </cell>
          <cell r="S25">
            <v>12</v>
          </cell>
        </row>
        <row r="26">
          <cell r="N26" t="str">
            <v>3-B1 3-B3</v>
          </cell>
          <cell r="O26">
            <v>2</v>
          </cell>
          <cell r="P26" t="str">
            <v>-</v>
          </cell>
          <cell r="Q26">
            <v>2</v>
          </cell>
          <cell r="R26">
            <v>2</v>
          </cell>
          <cell r="S26">
            <v>-2</v>
          </cell>
        </row>
        <row r="27">
          <cell r="N27" t="str">
            <v>3-B2 3-B4</v>
          </cell>
          <cell r="O27">
            <v>4</v>
          </cell>
          <cell r="P27" t="str">
            <v>-</v>
          </cell>
          <cell r="Q27">
            <v>0</v>
          </cell>
          <cell r="R27">
            <v>6</v>
          </cell>
          <cell r="S27">
            <v>-6</v>
          </cell>
        </row>
        <row r="28">
          <cell r="N28" t="str">
            <v>2-A2 2-A4</v>
          </cell>
          <cell r="O28">
            <v>4</v>
          </cell>
          <cell r="P28" t="str">
            <v>-</v>
          </cell>
          <cell r="Q28">
            <v>0</v>
          </cell>
          <cell r="R28">
            <v>27</v>
          </cell>
          <cell r="S28">
            <v>-27</v>
          </cell>
        </row>
        <row r="29">
          <cell r="N29" t="str">
            <v>2-A1 2-A3</v>
          </cell>
          <cell r="O29">
            <v>3</v>
          </cell>
          <cell r="P29" t="str">
            <v>-</v>
          </cell>
          <cell r="Q29">
            <v>1</v>
          </cell>
          <cell r="R29">
            <v>5</v>
          </cell>
          <cell r="S29">
            <v>-5</v>
          </cell>
        </row>
        <row r="30">
          <cell r="N30" t="str">
            <v>6-D3 6-D1</v>
          </cell>
          <cell r="O30">
            <v>4</v>
          </cell>
          <cell r="P30" t="str">
            <v>-</v>
          </cell>
          <cell r="Q30">
            <v>0</v>
          </cell>
          <cell r="R30">
            <v>11</v>
          </cell>
          <cell r="S30">
            <v>-11</v>
          </cell>
        </row>
        <row r="31">
          <cell r="N31" t="str">
            <v>6-D4 6-D2</v>
          </cell>
          <cell r="O31">
            <v>2</v>
          </cell>
          <cell r="P31" t="str">
            <v>-</v>
          </cell>
          <cell r="Q31">
            <v>2</v>
          </cell>
          <cell r="R31">
            <v>-17</v>
          </cell>
          <cell r="S31">
            <v>17</v>
          </cell>
        </row>
        <row r="32">
          <cell r="N32" t="str">
            <v>3-B5 3-B7</v>
          </cell>
          <cell r="O32">
            <v>2</v>
          </cell>
          <cell r="P32" t="str">
            <v>-</v>
          </cell>
          <cell r="Q32">
            <v>2</v>
          </cell>
          <cell r="R32">
            <v>-4</v>
          </cell>
          <cell r="S32">
            <v>4</v>
          </cell>
        </row>
        <row r="33">
          <cell r="N33" t="str">
            <v>3-B6 3-B1</v>
          </cell>
          <cell r="O33">
            <v>4</v>
          </cell>
          <cell r="P33" t="str">
            <v>-</v>
          </cell>
          <cell r="Q33">
            <v>0</v>
          </cell>
          <cell r="R33">
            <v>50</v>
          </cell>
          <cell r="S33">
            <v>-50</v>
          </cell>
        </row>
        <row r="34">
          <cell r="N34" t="str">
            <v>4-C2 4-C3</v>
          </cell>
          <cell r="O34">
            <v>2</v>
          </cell>
          <cell r="P34" t="str">
            <v>-</v>
          </cell>
          <cell r="Q34">
            <v>2</v>
          </cell>
          <cell r="R34">
            <v>1</v>
          </cell>
          <cell r="S34">
            <v>-1</v>
          </cell>
        </row>
        <row r="35">
          <cell r="N35" t="str">
            <v>2-A5 2-A2</v>
          </cell>
          <cell r="O35">
            <v>0</v>
          </cell>
          <cell r="P35" t="str">
            <v>-</v>
          </cell>
          <cell r="Q35">
            <v>4</v>
          </cell>
          <cell r="R35">
            <v>-9</v>
          </cell>
          <cell r="S35">
            <v>9</v>
          </cell>
        </row>
        <row r="36">
          <cell r="N36" t="str">
            <v>6-D1 6-D2</v>
          </cell>
          <cell r="O36">
            <v>0</v>
          </cell>
          <cell r="P36" t="str">
            <v>-</v>
          </cell>
          <cell r="Q36">
            <v>4</v>
          </cell>
          <cell r="R36">
            <v>-11</v>
          </cell>
          <cell r="S36">
            <v>11</v>
          </cell>
        </row>
        <row r="37">
          <cell r="N37" t="str">
            <v>6-D3 6-D4</v>
          </cell>
          <cell r="O37">
            <v>3</v>
          </cell>
          <cell r="P37" t="str">
            <v>-</v>
          </cell>
          <cell r="Q37">
            <v>1</v>
          </cell>
          <cell r="R37">
            <v>1</v>
          </cell>
          <cell r="S37">
            <v>-1</v>
          </cell>
        </row>
        <row r="38">
          <cell r="N38" t="str">
            <v>4-B1 4-B4</v>
          </cell>
          <cell r="O38">
            <v>0</v>
          </cell>
          <cell r="P38" t="str">
            <v>-</v>
          </cell>
          <cell r="Q38">
            <v>4</v>
          </cell>
          <cell r="R38">
            <v>-17</v>
          </cell>
          <cell r="S38">
            <v>17</v>
          </cell>
        </row>
        <row r="39">
          <cell r="N39" t="str">
            <v>4-B2 4-B3</v>
          </cell>
          <cell r="O39">
            <v>0</v>
          </cell>
          <cell r="P39" t="str">
            <v>-</v>
          </cell>
          <cell r="Q39">
            <v>4</v>
          </cell>
          <cell r="R39">
            <v>-11</v>
          </cell>
          <cell r="S39">
            <v>11</v>
          </cell>
        </row>
        <row r="40">
          <cell r="N40" t="str">
            <v>4-D1 4-D4</v>
          </cell>
          <cell r="O40">
            <v>2</v>
          </cell>
          <cell r="P40" t="str">
            <v>-</v>
          </cell>
          <cell r="Q40">
            <v>2</v>
          </cell>
          <cell r="R40">
            <v>3</v>
          </cell>
          <cell r="S40">
            <v>-3</v>
          </cell>
        </row>
        <row r="41">
          <cell r="N41" t="str">
            <v>4-D2 4-D3</v>
          </cell>
          <cell r="O41">
            <v>2</v>
          </cell>
          <cell r="P41" t="str">
            <v>-</v>
          </cell>
          <cell r="Q41">
            <v>2</v>
          </cell>
          <cell r="R41">
            <v>-1</v>
          </cell>
          <cell r="S41">
            <v>1</v>
          </cell>
        </row>
        <row r="42">
          <cell r="N42" t="str">
            <v>6-A1 6-A4</v>
          </cell>
          <cell r="O42">
            <v>0</v>
          </cell>
          <cell r="P42" t="str">
            <v>-</v>
          </cell>
          <cell r="Q42">
            <v>4</v>
          </cell>
          <cell r="R42">
            <v>-6</v>
          </cell>
          <cell r="S42">
            <v>6</v>
          </cell>
        </row>
        <row r="43">
          <cell r="N43" t="str">
            <v>6-A2 6-A3</v>
          </cell>
          <cell r="O43">
            <v>4</v>
          </cell>
          <cell r="P43" t="str">
            <v>-</v>
          </cell>
          <cell r="Q43">
            <v>0</v>
          </cell>
          <cell r="R43">
            <v>15</v>
          </cell>
          <cell r="S43">
            <v>-15</v>
          </cell>
        </row>
        <row r="44">
          <cell r="N44" t="str">
            <v>4-C3 4-C1</v>
          </cell>
          <cell r="O44">
            <v>4</v>
          </cell>
          <cell r="P44" t="str">
            <v>-</v>
          </cell>
          <cell r="Q44">
            <v>0</v>
          </cell>
          <cell r="R44">
            <v>15</v>
          </cell>
          <cell r="S44">
            <v>-15</v>
          </cell>
        </row>
        <row r="45">
          <cell r="N45" t="str">
            <v>4-C4 4-C2</v>
          </cell>
          <cell r="O45">
            <v>2</v>
          </cell>
          <cell r="P45" t="str">
            <v>-</v>
          </cell>
          <cell r="Q45">
            <v>2</v>
          </cell>
          <cell r="R45">
            <v>0</v>
          </cell>
          <cell r="S45">
            <v>0</v>
          </cell>
        </row>
        <row r="46">
          <cell r="N46" t="str">
            <v>4-D3 4-D1</v>
          </cell>
          <cell r="O46">
            <v>2</v>
          </cell>
          <cell r="P46" t="str">
            <v>-</v>
          </cell>
          <cell r="Q46">
            <v>2</v>
          </cell>
          <cell r="R46">
            <v>0</v>
          </cell>
          <cell r="S46">
            <v>0</v>
          </cell>
        </row>
        <row r="47">
          <cell r="N47" t="str">
            <v>4-D4 4-D2</v>
          </cell>
          <cell r="O47">
            <v>2</v>
          </cell>
          <cell r="P47" t="str">
            <v>-</v>
          </cell>
          <cell r="Q47">
            <v>2</v>
          </cell>
          <cell r="R47">
            <v>4</v>
          </cell>
          <cell r="S47">
            <v>-4</v>
          </cell>
        </row>
        <row r="48">
          <cell r="N48" t="str">
            <v>6-A4 6-A2</v>
          </cell>
          <cell r="O48">
            <v>3</v>
          </cell>
          <cell r="P48" t="str">
            <v>-</v>
          </cell>
          <cell r="Q48">
            <v>1</v>
          </cell>
          <cell r="R48">
            <v>1</v>
          </cell>
          <cell r="S48">
            <v>-1</v>
          </cell>
        </row>
        <row r="49">
          <cell r="N49" t="str">
            <v>6-A3 6-A1</v>
          </cell>
          <cell r="O49">
            <v>4</v>
          </cell>
          <cell r="P49" t="str">
            <v>-</v>
          </cell>
          <cell r="Q49">
            <v>0</v>
          </cell>
          <cell r="R49">
            <v>9</v>
          </cell>
          <cell r="S49">
            <v>-9</v>
          </cell>
        </row>
        <row r="50">
          <cell r="N50" t="str">
            <v>4-B3 4-B1</v>
          </cell>
          <cell r="O50">
            <v>4</v>
          </cell>
          <cell r="P50" t="str">
            <v>-</v>
          </cell>
          <cell r="Q50">
            <v>0</v>
          </cell>
          <cell r="R50">
            <v>30</v>
          </cell>
          <cell r="S50">
            <v>-30</v>
          </cell>
        </row>
        <row r="51">
          <cell r="N51" t="str">
            <v>4-B4 4-B2</v>
          </cell>
          <cell r="O51">
            <v>2</v>
          </cell>
          <cell r="P51" t="str">
            <v>-</v>
          </cell>
          <cell r="Q51">
            <v>2</v>
          </cell>
          <cell r="R51">
            <v>-6</v>
          </cell>
          <cell r="S51">
            <v>6</v>
          </cell>
        </row>
        <row r="52">
          <cell r="N52" t="str">
            <v>4-C1 4-C2</v>
          </cell>
          <cell r="O52">
            <v>0</v>
          </cell>
          <cell r="P52" t="str">
            <v>-</v>
          </cell>
          <cell r="Q52">
            <v>4</v>
          </cell>
          <cell r="R52">
            <v>-8</v>
          </cell>
          <cell r="S52">
            <v>8</v>
          </cell>
        </row>
        <row r="53">
          <cell r="N53" t="str">
            <v>4-C3 4-C4</v>
          </cell>
          <cell r="O53">
            <v>4</v>
          </cell>
          <cell r="P53" t="str">
            <v>-</v>
          </cell>
          <cell r="Q53">
            <v>0</v>
          </cell>
          <cell r="R53">
            <v>9</v>
          </cell>
          <cell r="S53">
            <v>-9</v>
          </cell>
        </row>
        <row r="54">
          <cell r="N54" t="str">
            <v>6-B1 6-B4</v>
          </cell>
          <cell r="O54">
            <v>4</v>
          </cell>
          <cell r="P54" t="str">
            <v>-</v>
          </cell>
          <cell r="Q54">
            <v>0</v>
          </cell>
          <cell r="R54">
            <v>15</v>
          </cell>
          <cell r="S54">
            <v>-15</v>
          </cell>
        </row>
        <row r="55">
          <cell r="N55" t="str">
            <v>6-B2 6-B3</v>
          </cell>
          <cell r="O55">
            <v>0</v>
          </cell>
          <cell r="P55" t="str">
            <v>-</v>
          </cell>
          <cell r="Q55">
            <v>4</v>
          </cell>
          <cell r="R55">
            <v>-3</v>
          </cell>
          <cell r="S55">
            <v>3</v>
          </cell>
        </row>
        <row r="56">
          <cell r="N56" t="str">
            <v>4-B1 4-B2</v>
          </cell>
          <cell r="O56">
            <v>0</v>
          </cell>
          <cell r="P56" t="str">
            <v>-</v>
          </cell>
          <cell r="Q56">
            <v>4</v>
          </cell>
          <cell r="R56">
            <v>-29</v>
          </cell>
          <cell r="S56">
            <v>29</v>
          </cell>
        </row>
        <row r="57">
          <cell r="N57" t="str">
            <v>4-B3 4-B4</v>
          </cell>
          <cell r="O57">
            <v>0</v>
          </cell>
          <cell r="P57" t="str">
            <v>-</v>
          </cell>
          <cell r="Q57">
            <v>4</v>
          </cell>
          <cell r="R57">
            <v>-15</v>
          </cell>
          <cell r="S57">
            <v>15</v>
          </cell>
        </row>
        <row r="58">
          <cell r="N58" t="str">
            <v>4-D1 4-D2</v>
          </cell>
          <cell r="O58">
            <v>2</v>
          </cell>
          <cell r="P58" t="str">
            <v>-</v>
          </cell>
          <cell r="Q58">
            <v>2</v>
          </cell>
          <cell r="R58">
            <v>8</v>
          </cell>
          <cell r="S58">
            <v>-8</v>
          </cell>
        </row>
        <row r="59">
          <cell r="N59" t="str">
            <v>4-D3 4-D4</v>
          </cell>
          <cell r="O59">
            <v>4</v>
          </cell>
          <cell r="P59" t="str">
            <v>-</v>
          </cell>
          <cell r="Q59">
            <v>0</v>
          </cell>
          <cell r="R59">
            <v>9</v>
          </cell>
          <cell r="S59">
            <v>-9</v>
          </cell>
        </row>
        <row r="60">
          <cell r="N60" t="str">
            <v>6-A3 6-A4</v>
          </cell>
          <cell r="O60">
            <v>0</v>
          </cell>
          <cell r="P60" t="str">
            <v>-</v>
          </cell>
          <cell r="Q60">
            <v>4</v>
          </cell>
          <cell r="R60">
            <v>-14</v>
          </cell>
          <cell r="S60">
            <v>14</v>
          </cell>
        </row>
        <row r="61">
          <cell r="N61" t="str">
            <v>6-A1 6-A2</v>
          </cell>
          <cell r="O61">
            <v>0</v>
          </cell>
          <cell r="P61" t="str">
            <v>-</v>
          </cell>
          <cell r="Q61">
            <v>4</v>
          </cell>
          <cell r="R61">
            <v>-28</v>
          </cell>
          <cell r="S61">
            <v>28</v>
          </cell>
        </row>
        <row r="62">
          <cell r="N62" t="str">
            <v>6-E5 6-E2</v>
          </cell>
          <cell r="O62">
            <v>4</v>
          </cell>
          <cell r="P62" t="str">
            <v>-</v>
          </cell>
          <cell r="Q62">
            <v>0</v>
          </cell>
          <cell r="R62">
            <v>14</v>
          </cell>
          <cell r="S62">
            <v>-14</v>
          </cell>
        </row>
        <row r="63">
          <cell r="N63" t="str">
            <v>3-A2 3-A3</v>
          </cell>
          <cell r="O63">
            <v>4</v>
          </cell>
          <cell r="P63" t="str">
            <v>-</v>
          </cell>
          <cell r="Q63">
            <v>0</v>
          </cell>
          <cell r="R63">
            <v>26</v>
          </cell>
          <cell r="S63">
            <v>-26</v>
          </cell>
        </row>
        <row r="64">
          <cell r="N64" t="str">
            <v>3-A1 3-A4</v>
          </cell>
          <cell r="O64">
            <v>0</v>
          </cell>
          <cell r="P64" t="str">
            <v>-</v>
          </cell>
          <cell r="Q64">
            <v>4</v>
          </cell>
          <cell r="R64">
            <v>-4</v>
          </cell>
          <cell r="S64">
            <v>4</v>
          </cell>
        </row>
        <row r="65">
          <cell r="N65" t="str">
            <v>4-C1 4-C4</v>
          </cell>
          <cell r="O65">
            <v>0</v>
          </cell>
          <cell r="P65" t="str">
            <v>-</v>
          </cell>
          <cell r="Q65">
            <v>4</v>
          </cell>
          <cell r="R65">
            <v>-24</v>
          </cell>
          <cell r="S65">
            <v>24</v>
          </cell>
        </row>
        <row r="66">
          <cell r="N66" t="str">
            <v>6-B3 6-B1</v>
          </cell>
          <cell r="O66">
            <v>2</v>
          </cell>
          <cell r="P66" t="str">
            <v>-</v>
          </cell>
          <cell r="Q66">
            <v>2</v>
          </cell>
          <cell r="R66">
            <v>0</v>
          </cell>
          <cell r="S66">
            <v>0</v>
          </cell>
        </row>
        <row r="67">
          <cell r="N67" t="str">
            <v>6-B4 6-B2</v>
          </cell>
          <cell r="O67">
            <v>4</v>
          </cell>
          <cell r="P67" t="str">
            <v>-</v>
          </cell>
          <cell r="Q67">
            <v>0</v>
          </cell>
          <cell r="R67">
            <v>25</v>
          </cell>
          <cell r="S67">
            <v>-25</v>
          </cell>
        </row>
        <row r="68">
          <cell r="N68" t="str">
            <v>6-E2 6-E4</v>
          </cell>
          <cell r="O68">
            <v>4</v>
          </cell>
          <cell r="P68" t="str">
            <v>-</v>
          </cell>
          <cell r="Q68">
            <v>0</v>
          </cell>
          <cell r="R68">
            <v>22</v>
          </cell>
          <cell r="S68">
            <v>-22</v>
          </cell>
        </row>
        <row r="69">
          <cell r="N69" t="str">
            <v>6-E1 6-E3</v>
          </cell>
          <cell r="O69">
            <v>0</v>
          </cell>
          <cell r="P69" t="str">
            <v>-</v>
          </cell>
          <cell r="Q69">
            <v>4</v>
          </cell>
          <cell r="R69">
            <v>-9</v>
          </cell>
          <cell r="S69">
            <v>9</v>
          </cell>
        </row>
        <row r="70">
          <cell r="N70" t="str">
            <v>4-A1 4-A4</v>
          </cell>
          <cell r="O70">
            <v>2</v>
          </cell>
          <cell r="P70" t="str">
            <v>-</v>
          </cell>
          <cell r="Q70">
            <v>2</v>
          </cell>
          <cell r="R70">
            <v>1</v>
          </cell>
          <cell r="S70">
            <v>-1</v>
          </cell>
        </row>
        <row r="71">
          <cell r="N71" t="str">
            <v>4-A2 4-A3</v>
          </cell>
          <cell r="O71">
            <v>4</v>
          </cell>
          <cell r="P71" t="str">
            <v>-</v>
          </cell>
          <cell r="Q71">
            <v>0</v>
          </cell>
          <cell r="R71">
            <v>7</v>
          </cell>
          <cell r="S71">
            <v>-7</v>
          </cell>
        </row>
        <row r="72">
          <cell r="N72" t="str">
            <v>6-B1 6-B2</v>
          </cell>
          <cell r="O72">
            <v>4</v>
          </cell>
          <cell r="P72" t="str">
            <v>-</v>
          </cell>
          <cell r="Q72">
            <v>0</v>
          </cell>
          <cell r="R72">
            <v>39</v>
          </cell>
          <cell r="S72">
            <v>-39</v>
          </cell>
        </row>
        <row r="73">
          <cell r="N73" t="str">
            <v>6-B3 6-B4</v>
          </cell>
          <cell r="O73">
            <v>1</v>
          </cell>
          <cell r="P73" t="str">
            <v>-</v>
          </cell>
          <cell r="Q73">
            <v>3</v>
          </cell>
          <cell r="R73">
            <v>-10</v>
          </cell>
          <cell r="S73">
            <v>10</v>
          </cell>
        </row>
        <row r="74">
          <cell r="N74" t="str">
            <v>6-E4 6-E5</v>
          </cell>
          <cell r="O74">
            <v>1</v>
          </cell>
          <cell r="P74" t="str">
            <v>-</v>
          </cell>
          <cell r="Q74">
            <v>3</v>
          </cell>
          <cell r="R74">
            <v>-15</v>
          </cell>
          <cell r="S74">
            <v>15</v>
          </cell>
        </row>
        <row r="75">
          <cell r="N75" t="str">
            <v>- -</v>
          </cell>
          <cell r="O75" t="str">
            <v/>
          </cell>
          <cell r="P75" t="str">
            <v>-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N76" t="str">
            <v>3-A3 3-A1</v>
          </cell>
          <cell r="O76">
            <v>0</v>
          </cell>
          <cell r="P76" t="str">
            <v>-</v>
          </cell>
          <cell r="Q76">
            <v>4</v>
          </cell>
          <cell r="R76">
            <v>-28</v>
          </cell>
          <cell r="S76">
            <v>28</v>
          </cell>
        </row>
        <row r="77">
          <cell r="N77" t="str">
            <v>3-A4 3-A2</v>
          </cell>
          <cell r="O77">
            <v>1</v>
          </cell>
          <cell r="P77" t="str">
            <v>-</v>
          </cell>
          <cell r="Q77">
            <v>3</v>
          </cell>
          <cell r="R77">
            <v>-1</v>
          </cell>
          <cell r="S77">
            <v>1</v>
          </cell>
        </row>
        <row r="78">
          <cell r="N78" t="str">
            <v>- -</v>
          </cell>
          <cell r="O78" t="str">
            <v/>
          </cell>
          <cell r="P78" t="str">
            <v>-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N79" t="str">
            <v>6-E5 6-E1</v>
          </cell>
          <cell r="O79">
            <v>2</v>
          </cell>
          <cell r="P79" t="str">
            <v>-</v>
          </cell>
          <cell r="Q79">
            <v>2</v>
          </cell>
          <cell r="R79">
            <v>-6</v>
          </cell>
          <cell r="S79">
            <v>6</v>
          </cell>
        </row>
        <row r="80">
          <cell r="N80" t="str">
            <v>6-E2 6-E3</v>
          </cell>
          <cell r="O80">
            <v>0</v>
          </cell>
          <cell r="P80" t="str">
            <v>-</v>
          </cell>
          <cell r="Q80">
            <v>4</v>
          </cell>
          <cell r="R80">
            <v>-14</v>
          </cell>
          <cell r="S80">
            <v>14</v>
          </cell>
        </row>
        <row r="81">
          <cell r="N81" t="str">
            <v>3-A1 3-A2</v>
          </cell>
          <cell r="O81">
            <v>2</v>
          </cell>
          <cell r="P81" t="str">
            <v>-</v>
          </cell>
          <cell r="Q81">
            <v>2</v>
          </cell>
          <cell r="R81">
            <v>4</v>
          </cell>
          <cell r="S81">
            <v>-4</v>
          </cell>
        </row>
        <row r="82">
          <cell r="N82" t="str">
            <v>4-A3 4-A1</v>
          </cell>
          <cell r="O82">
            <v>2</v>
          </cell>
          <cell r="P82" t="str">
            <v>-</v>
          </cell>
          <cell r="Q82">
            <v>2</v>
          </cell>
          <cell r="R82">
            <v>1</v>
          </cell>
          <cell r="S82">
            <v>-1</v>
          </cell>
        </row>
        <row r="83">
          <cell r="N83" t="str">
            <v>4-A4 4-A2</v>
          </cell>
          <cell r="O83">
            <v>0</v>
          </cell>
          <cell r="P83" t="str">
            <v>-</v>
          </cell>
          <cell r="Q83">
            <v>4</v>
          </cell>
          <cell r="R83">
            <v>-9</v>
          </cell>
          <cell r="S83">
            <v>9</v>
          </cell>
        </row>
        <row r="84">
          <cell r="N84" t="str">
            <v>-A3 -</v>
          </cell>
          <cell r="O84" t="str">
            <v/>
          </cell>
          <cell r="P84" t="str">
            <v>-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N85" t="str">
            <v>6-E1 6-E2</v>
          </cell>
          <cell r="O85">
            <v>4</v>
          </cell>
          <cell r="P85" t="str">
            <v>-</v>
          </cell>
          <cell r="Q85">
            <v>0</v>
          </cell>
          <cell r="R85">
            <v>21</v>
          </cell>
          <cell r="S85">
            <v>-21</v>
          </cell>
        </row>
        <row r="86">
          <cell r="N86" t="str">
            <v>6-E3 6-E4</v>
          </cell>
          <cell r="O86">
            <v>2</v>
          </cell>
          <cell r="P86" t="str">
            <v>-</v>
          </cell>
          <cell r="Q86">
            <v>2</v>
          </cell>
          <cell r="R86">
            <v>4</v>
          </cell>
          <cell r="S86">
            <v>-4</v>
          </cell>
        </row>
        <row r="87">
          <cell r="N87" t="str">
            <v>3-A3 3-A4</v>
          </cell>
          <cell r="O87">
            <v>0</v>
          </cell>
          <cell r="P87" t="str">
            <v>-</v>
          </cell>
          <cell r="Q87">
            <v>4</v>
          </cell>
          <cell r="R87">
            <v>-30</v>
          </cell>
          <cell r="S87">
            <v>30</v>
          </cell>
        </row>
        <row r="88">
          <cell r="N88" t="str">
            <v>4-A1 4-A2</v>
          </cell>
          <cell r="O88">
            <v>1</v>
          </cell>
          <cell r="P88" t="str">
            <v>-</v>
          </cell>
          <cell r="Q88">
            <v>3</v>
          </cell>
          <cell r="R88">
            <v>-1</v>
          </cell>
          <cell r="S88">
            <v>1</v>
          </cell>
        </row>
        <row r="89">
          <cell r="N89" t="str">
            <v>4-A3 4-A4</v>
          </cell>
          <cell r="O89">
            <v>2</v>
          </cell>
          <cell r="P89" t="str">
            <v>-</v>
          </cell>
          <cell r="Q89">
            <v>2</v>
          </cell>
          <cell r="R89">
            <v>-3</v>
          </cell>
          <cell r="S89">
            <v>3</v>
          </cell>
        </row>
        <row r="90">
          <cell r="N90" t="e">
            <v>#REF!</v>
          </cell>
          <cell r="O90" t="str">
            <v/>
          </cell>
          <cell r="P90" t="str">
            <v>-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N91" t="e">
            <v>#REF!</v>
          </cell>
          <cell r="O91" t="str">
            <v/>
          </cell>
          <cell r="P91" t="str">
            <v>-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N92" t="e">
            <v>#REF!</v>
          </cell>
          <cell r="O92" t="str">
            <v/>
          </cell>
          <cell r="P92" t="str">
            <v>-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N93" t="e">
            <v>#REF!</v>
          </cell>
          <cell r="O93" t="str">
            <v/>
          </cell>
          <cell r="P93" t="str">
            <v>-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N94" t="e">
            <v>#REF!</v>
          </cell>
          <cell r="O94" t="str">
            <v/>
          </cell>
          <cell r="P94" t="str">
            <v>-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N95" t="e">
            <v>#REF!</v>
          </cell>
          <cell r="O95" t="str">
            <v/>
          </cell>
          <cell r="P95" t="str">
            <v>-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N96" t="e">
            <v>#REF!</v>
          </cell>
          <cell r="O96" t="str">
            <v/>
          </cell>
          <cell r="P96" t="str">
            <v>-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N97" t="e">
            <v>#REF!</v>
          </cell>
          <cell r="O97" t="str">
            <v/>
          </cell>
          <cell r="P97" t="str">
            <v>-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N98" t="e">
            <v>#REF!</v>
          </cell>
          <cell r="O98" t="str">
            <v/>
          </cell>
          <cell r="P98" t="str">
            <v>-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N99" t="e">
            <v>#REF!</v>
          </cell>
          <cell r="O99" t="str">
            <v/>
          </cell>
          <cell r="P99" t="str">
            <v>-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N100" t="e">
            <v>#REF!</v>
          </cell>
          <cell r="O100" t="str">
            <v/>
          </cell>
          <cell r="P100" t="str">
            <v>-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N101" t="e">
            <v>#REF!</v>
          </cell>
          <cell r="O101" t="str">
            <v/>
          </cell>
          <cell r="P101" t="str">
            <v>-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N102" t="e">
            <v>#REF!</v>
          </cell>
          <cell r="O102" t="str">
            <v/>
          </cell>
          <cell r="P102" t="str">
            <v>-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N103" t="e">
            <v>#REF!</v>
          </cell>
          <cell r="O103" t="str">
            <v/>
          </cell>
          <cell r="P103" t="str">
            <v>-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N104" t="e">
            <v>#REF!</v>
          </cell>
          <cell r="O104" t="str">
            <v/>
          </cell>
          <cell r="P104" t="str">
            <v>-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N105" t="e">
            <v>#REF!</v>
          </cell>
          <cell r="O105" t="str">
            <v/>
          </cell>
          <cell r="P105" t="str">
            <v>-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N106" t="e">
            <v>#REF!</v>
          </cell>
          <cell r="O106" t="str">
            <v/>
          </cell>
          <cell r="P106" t="str">
            <v>-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N107" t="e">
            <v>#REF!</v>
          </cell>
          <cell r="O107" t="str">
            <v/>
          </cell>
          <cell r="P107" t="str">
            <v>-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N108" t="e">
            <v>#REF!</v>
          </cell>
          <cell r="O108" t="str">
            <v/>
          </cell>
          <cell r="P108" t="str">
            <v>-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N109" t="e">
            <v>#REF!</v>
          </cell>
          <cell r="O109" t="str">
            <v/>
          </cell>
          <cell r="P109" t="str">
            <v>-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N110" t="e">
            <v>#REF!</v>
          </cell>
          <cell r="O110" t="str">
            <v/>
          </cell>
          <cell r="P110" t="str">
            <v>-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N111" t="e">
            <v>#REF!</v>
          </cell>
          <cell r="O111" t="str">
            <v/>
          </cell>
          <cell r="P111" t="str">
            <v>-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N112" t="e">
            <v>#REF!</v>
          </cell>
          <cell r="O112" t="str">
            <v/>
          </cell>
          <cell r="P112" t="str">
            <v>-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N113" t="e">
            <v>#REF!</v>
          </cell>
          <cell r="O113" t="str">
            <v/>
          </cell>
          <cell r="P113" t="str">
            <v>-</v>
          </cell>
          <cell r="Q113" t="str">
            <v/>
          </cell>
          <cell r="R113" t="str">
            <v/>
          </cell>
          <cell r="S113" t="str">
            <v/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CA4F5-FCDE-4272-A368-6B7BFDA442F2}">
  <sheetPr>
    <pageSetUpPr fitToPage="1"/>
  </sheetPr>
  <dimension ref="B1:AF77"/>
  <sheetViews>
    <sheetView tabSelected="1" workbookViewId="0">
      <selection activeCell="D18" sqref="D18"/>
    </sheetView>
  </sheetViews>
  <sheetFormatPr defaultColWidth="8.7109375" defaultRowHeight="15" x14ac:dyDescent="0.25"/>
  <cols>
    <col min="1" max="1" width="1.42578125" customWidth="1"/>
    <col min="2" max="2" width="7" customWidth="1"/>
    <col min="3" max="3" width="19" style="1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  <col min="19" max="19" width="7.7109375" hidden="1" customWidth="1"/>
    <col min="20" max="20" width="8.42578125" hidden="1" customWidth="1"/>
    <col min="21" max="21" width="10.7109375" hidden="1" customWidth="1"/>
    <col min="22" max="23" width="7.7109375" hidden="1" customWidth="1"/>
    <col min="24" max="32" width="8.7109375" hidden="1" customWidth="1"/>
  </cols>
  <sheetData>
    <row r="1" spans="2:32" ht="15.75" thickBot="1" x14ac:dyDescent="0.3">
      <c r="D1" t="str">
        <f>B4</f>
        <v>2-A1</v>
      </c>
      <c r="F1" t="str">
        <f>B6</f>
        <v>2-A2</v>
      </c>
      <c r="H1" t="str">
        <f>B8</f>
        <v>2-A3</v>
      </c>
      <c r="J1" t="str">
        <f>B10</f>
        <v>2-A4</v>
      </c>
      <c r="L1" t="str">
        <f>B12</f>
        <v>2-A5</v>
      </c>
      <c r="N1" t="str">
        <f>B14</f>
        <v>2-A6</v>
      </c>
    </row>
    <row r="2" spans="2:32" ht="30" customHeight="1" x14ac:dyDescent="0.25">
      <c r="B2" s="2" t="s">
        <v>0</v>
      </c>
      <c r="C2" s="3" t="s">
        <v>1</v>
      </c>
      <c r="D2" s="4" t="str">
        <f>+C4</f>
        <v>Sp.Stad Luut J2 zwart</v>
      </c>
      <c r="E2" s="5"/>
      <c r="F2" s="4" t="str">
        <f>+C6</f>
        <v>Sp.Stad VolleyApen</v>
      </c>
      <c r="G2" s="5"/>
      <c r="H2" s="4" t="str">
        <f>+C8</f>
        <v>Sp.Stad Luut J2 wit</v>
      </c>
      <c r="I2" s="5"/>
      <c r="J2" s="4" t="str">
        <f>+C10</f>
        <v>VHZ Ace</v>
      </c>
      <c r="K2" s="5"/>
      <c r="L2" s="4" t="str">
        <f>+C12</f>
        <v>AMVJ/Mart.Schilpadden</v>
      </c>
      <c r="M2" s="6"/>
      <c r="N2" s="4" t="str">
        <f>+C14</f>
        <v/>
      </c>
      <c r="O2" s="6"/>
      <c r="P2" s="4" t="s">
        <v>2</v>
      </c>
      <c r="Q2" s="5"/>
      <c r="R2" s="2" t="s">
        <v>3</v>
      </c>
      <c r="T2" s="7"/>
      <c r="U2" s="7"/>
    </row>
    <row r="3" spans="2:32" ht="30" customHeight="1" thickBot="1" x14ac:dyDescent="0.3">
      <c r="B3" s="8"/>
      <c r="C3" s="9"/>
      <c r="D3" s="10"/>
      <c r="E3" s="11"/>
      <c r="F3" s="10"/>
      <c r="G3" s="11"/>
      <c r="H3" s="10"/>
      <c r="I3" s="11"/>
      <c r="J3" s="10"/>
      <c r="K3" s="11"/>
      <c r="L3" s="12"/>
      <c r="M3" s="13"/>
      <c r="N3" s="12"/>
      <c r="O3" s="13"/>
      <c r="P3" s="10"/>
      <c r="Q3" s="11"/>
      <c r="R3" s="8"/>
    </row>
    <row r="4" spans="2:32" ht="30" customHeight="1" x14ac:dyDescent="0.25">
      <c r="B4" s="14" t="s">
        <v>4</v>
      </c>
      <c r="C4" s="15" t="str">
        <f>IF(ISNA(VLOOKUP(B4,[1]teams!$B$1:$C$77,2,FALSE)),"",VLOOKUP(B4,[1]teams!$B$1:$C$77,2,FALSE))</f>
        <v>Sp.Stad Luut J2 zwart</v>
      </c>
      <c r="D4" s="16"/>
      <c r="E4" s="17"/>
      <c r="F4" s="18">
        <f>AB4</f>
        <v>0</v>
      </c>
      <c r="G4" s="19">
        <f>AB5</f>
        <v>-13</v>
      </c>
      <c r="H4" s="20">
        <f>AC4</f>
        <v>3</v>
      </c>
      <c r="I4" s="19">
        <f>AC5</f>
        <v>5</v>
      </c>
      <c r="J4" s="20" t="str">
        <f>AD4</f>
        <v/>
      </c>
      <c r="K4" s="19">
        <f>AD5</f>
        <v>0</v>
      </c>
      <c r="L4" s="20">
        <f>AE4</f>
        <v>4</v>
      </c>
      <c r="M4" s="19">
        <f>AE5</f>
        <v>4</v>
      </c>
      <c r="N4" s="20" t="str">
        <f>AF4</f>
        <v/>
      </c>
      <c r="O4" s="21">
        <f>AF5</f>
        <v>0</v>
      </c>
      <c r="P4" s="16">
        <f>IF(NOT(ISTEXT(D4)),D4) +IF(NOT(ISTEXT(F4)),F4)+IF(NOT(ISTEXT(H4)),H4) +IF(NOT(ISTEXT(J4)),J4)+IF(NOT(ISTEXT(L4)),L4) +IF(NOT(ISTEXT(N4)),N4)</f>
        <v>7</v>
      </c>
      <c r="Q4" s="22">
        <f>IF(AND(E4="",G4="",I4="",K4="",M4="",O4=""),"",E4+G4+I4+K4+M4+O4)</f>
        <v>-4</v>
      </c>
      <c r="R4" s="23">
        <f>IF(T4,"",RANK(S4,S4:S15,0)+T4)</f>
        <v>3</v>
      </c>
      <c r="S4">
        <f>IF(C4="",-10000,IF(P4="","",-(RANK(P4,P4:P15,0)*1000-Q4)))</f>
        <v>-3004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0</v>
      </c>
      <c r="W4">
        <f>VLOOKUP(B4&amp;" "&amp;H1,[1]UITSLAGEN!$N$6:$O$113,2,FALSE)</f>
        <v>3</v>
      </c>
      <c r="X4" t="e">
        <f>VLOOKUP(B4&amp;" "&amp;J1,[1]UITSLAGEN!$N$6:$O$113,2,FALSE)</f>
        <v>#N/A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0</v>
      </c>
      <c r="AC4">
        <f t="shared" si="0"/>
        <v>3</v>
      </c>
      <c r="AD4" t="str">
        <f t="shared" si="0"/>
        <v/>
      </c>
      <c r="AE4">
        <f t="shared" si="0"/>
        <v>4</v>
      </c>
      <c r="AF4" t="str">
        <f t="shared" si="0"/>
        <v/>
      </c>
    </row>
    <row r="5" spans="2:32" ht="30" customHeight="1" thickBot="1" x14ac:dyDescent="0.3">
      <c r="B5" s="24"/>
      <c r="C5" s="25"/>
      <c r="D5" s="26"/>
      <c r="E5" s="27"/>
      <c r="F5" s="28"/>
      <c r="G5" s="29"/>
      <c r="H5" s="30"/>
      <c r="I5" s="29"/>
      <c r="J5" s="30"/>
      <c r="K5" s="29"/>
      <c r="L5" s="30"/>
      <c r="M5" s="29"/>
      <c r="N5" s="30"/>
      <c r="O5" s="31"/>
      <c r="P5" s="32"/>
      <c r="Q5" s="33"/>
      <c r="R5" s="34"/>
      <c r="U5" t="e">
        <f>VLOOKUP(D1&amp;" "&amp;B4,[1]UITSLAGEN!$N$6:$Q$113,4,FALSE)</f>
        <v>#N/A</v>
      </c>
      <c r="V5" t="e">
        <f>VLOOKUP(F1&amp;" "&amp;B4,[1]UITSLAGEN!$N$6:$Q$113,4,FALSE)</f>
        <v>#N/A</v>
      </c>
      <c r="W5" t="e">
        <f>VLOOKUP(H1&amp;" "&amp;B4,[1]UITSLAGEN!$N$6:$Q$113,4,FALSE)</f>
        <v>#N/A</v>
      </c>
      <c r="X5" t="e">
        <f>VLOOKUP(J1&amp;" "&amp;B4,[1]UITSLAGEN!$N$6:$Q$113,4,FALSE)</f>
        <v>#N/A</v>
      </c>
      <c r="Y5">
        <f>VLOOKUP(L1&amp;" "&amp;B4,[1]UITSLAGEN!$N$6:$Q$113,4,FALSE)</f>
        <v>4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-13</v>
      </c>
      <c r="AC5">
        <f>IF(AND(ISNA(W4),ISNA(W5)),0,IF(ISNA(W5),0,-VLOOKUP(H1&amp;" "&amp;B4,[1]UITSLAGEN!$N$6:$S$113,5,FALSE))+IF(ISNA(W4),0,VLOOKUP(B4&amp;" "&amp;H1,[1]UITSLAGEN!$N$6:$S$113,5,FALSE)))</f>
        <v>5</v>
      </c>
      <c r="AD5">
        <f>IF(AND(ISNA(X4),ISNA(X5)),0,IF(ISNA(X5),0,-VLOOKUP(J1&amp;" "&amp;B4,[1]UITSLAGEN!$N$6:$S$113,5,FALSE))+IF(ISNA(X4),0,VLOOKUP(B4&amp;" "&amp;J1,[1]UITSLAGEN!$N$6:$S$113,5,FALSE)))</f>
        <v>0</v>
      </c>
      <c r="AE5">
        <f>IF(AND(ISNA(Y4),ISNA(Y5)),0,IF(ISNA(Y5),0,-VLOOKUP(L1&amp;" "&amp;B4,[1]UITSLAGEN!$N$6:$S$113,5,FALSE))+IF(ISNA(Y4),0,VLOOKUP(B4&amp;" "&amp;L1,[1]UITSLAGEN!$N$6:$S$113,5,FALSE)))</f>
        <v>4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14" t="s">
        <v>5</v>
      </c>
      <c r="C6" s="15" t="str">
        <f>IF(ISNA(VLOOKUP(B6,[1]teams!$B$1:$C$77,2,FALSE)),"",VLOOKUP(B6,[1]teams!$B$1:$C$77,2,FALSE))</f>
        <v>Sp.Stad VolleyApen</v>
      </c>
      <c r="D6" s="35">
        <f>AA6</f>
        <v>4</v>
      </c>
      <c r="E6" s="36">
        <f>AA7</f>
        <v>13</v>
      </c>
      <c r="F6" s="37"/>
      <c r="G6" s="38"/>
      <c r="H6" s="20">
        <f>AC6</f>
        <v>0</v>
      </c>
      <c r="I6" s="39">
        <f>AC7</f>
        <v>-5</v>
      </c>
      <c r="J6" s="20">
        <f>AD6</f>
        <v>4</v>
      </c>
      <c r="K6" s="39">
        <f>AD7</f>
        <v>27</v>
      </c>
      <c r="L6" s="20">
        <f>AE6</f>
        <v>4</v>
      </c>
      <c r="M6" s="19">
        <f>AE7</f>
        <v>9</v>
      </c>
      <c r="N6" s="20" t="str">
        <f>AF6</f>
        <v/>
      </c>
      <c r="O6" s="21">
        <f>AF7</f>
        <v>0</v>
      </c>
      <c r="P6" s="16">
        <f>IF(NOT(ISTEXT(D6)),D6) +IF(NOT(ISTEXT(F6)),F6)+IF(NOT(ISTEXT(H6)),H6) +IF(NOT(ISTEXT(J6)),J6)+IF(NOT(ISTEXT(L6)),L6) +IF(NOT(ISTEXT(N6)),N6)</f>
        <v>12</v>
      </c>
      <c r="Q6" s="22">
        <f>IF(AND(E6="",G6="",I6="",K6="",M6="",O6=""),"",E6+G6+I6+K6+M6+O6)</f>
        <v>44</v>
      </c>
      <c r="R6" s="23">
        <f>IF(T6,"",RANK(S6,S4:S15,0)+T6)</f>
        <v>1</v>
      </c>
      <c r="S6">
        <f>IF(C6="",-10000,IF(P6="","",-(RANK(P6,P4:P15,0)*1000-Q6)))</f>
        <v>-956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0</v>
      </c>
      <c r="X6">
        <f>VLOOKUP(B6&amp;" "&amp;J1,[1]UITSLAGEN!$N$6:$O$113,2,FALSE)</f>
        <v>4</v>
      </c>
      <c r="Y6" t="e">
        <f>VLOOKUP(B6&amp;" "&amp;L1,[1]UITSLAGEN!$N$6:$O$113,2,FALSE)</f>
        <v>#N/A</v>
      </c>
      <c r="Z6" t="e">
        <f>VLOOKUP(B6&amp;" "&amp;N1,[1]UITSLAGEN!$N$6:$O$113,2,FALSE)</f>
        <v>#N/A</v>
      </c>
      <c r="AA6">
        <f>IF(AND(ISNA(U6),ISNA(U7)),"",IF(ISNA(U6),0,U6)+IF(ISNA(U7),0,U7))</f>
        <v>4</v>
      </c>
      <c r="AC6">
        <f>IF(AND(ISNA(W6),ISNA(W7)),"",IF(ISNA(W6),0,W6)+IF(ISNA(W7),0,W7))</f>
        <v>0</v>
      </c>
      <c r="AD6">
        <f>IF(AND(ISNA(X6),ISNA(X7)),"",IF(ISNA(X6),0,X6)+IF(ISNA(X7),0,X7))</f>
        <v>4</v>
      </c>
      <c r="AE6">
        <f>IF(AND(ISNA(Y6),ISNA(Y7)),"",IF(ISNA(Y6),0,Y6)+IF(ISNA(Y7),0,Y7))</f>
        <v>4</v>
      </c>
      <c r="AF6" t="str">
        <f>IF(AND(ISNA(Z6),ISNA(Z7)),"",IF(ISNA(Z6),0,Z6)+IF(ISNA(Z7),0,Z7))</f>
        <v/>
      </c>
    </row>
    <row r="7" spans="2:32" ht="30" customHeight="1" thickBot="1" x14ac:dyDescent="0.3">
      <c r="B7" s="24"/>
      <c r="C7" s="25"/>
      <c r="D7" s="40"/>
      <c r="E7" s="41"/>
      <c r="F7" s="42"/>
      <c r="G7" s="43"/>
      <c r="H7" s="30"/>
      <c r="I7" s="29"/>
      <c r="J7" s="30"/>
      <c r="K7" s="29"/>
      <c r="L7" s="30"/>
      <c r="M7" s="29"/>
      <c r="N7" s="30"/>
      <c r="O7" s="31"/>
      <c r="P7" s="32"/>
      <c r="Q7" s="33"/>
      <c r="R7" s="34"/>
      <c r="U7">
        <f>VLOOKUP(D1&amp;" "&amp;B6,[1]UITSLAGEN!$N$6:$Q$113,4,FALSE)</f>
        <v>4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 t="e">
        <f>VLOOKUP(J1&amp;" "&amp;B6,[1]UITSLAGEN!$N$6:$Q$113,4,FALSE)</f>
        <v>#N/A</v>
      </c>
      <c r="Y7">
        <f>VLOOKUP(L1&amp;" "&amp;B6,[1]UITSLAGEN!$N$6:$Q$113,4,FALSE)</f>
        <v>4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13</v>
      </c>
      <c r="AC7">
        <f>IF(AND(ISNA(W6),ISNA(W7)),0,IF(ISNA(W7),0,-VLOOKUP(H1&amp;" "&amp;B6,[1]UITSLAGEN!$N$6:$S$113,5,FALSE))+IF(ISNA(W6),0,VLOOKUP(B6&amp;" "&amp;H1,[1]UITSLAGEN!$N$6:$S$113,5,FALSE)))</f>
        <v>-5</v>
      </c>
      <c r="AD7">
        <f>IF(AND(ISNA(X6),ISNA(X7)),0,IF(ISNA(X7),0,-VLOOKUP(J1&amp;" "&amp;B6,[1]UITSLAGEN!$N$6:$S$113,5,FALSE))+IF(ISNA(X6),0,VLOOKUP(B6&amp;" "&amp;J1,[1]UITSLAGEN!$N$6:$S$113,5,FALSE)))</f>
        <v>27</v>
      </c>
      <c r="AE7">
        <f>IF(AND(ISNA(Y6),ISNA(Y7)),0,IF(ISNA(Y7),0,-VLOOKUP(L1&amp;" "&amp;B6,[1]UITSLAGEN!$N$6:$S$113,5,FALSE))+IF(ISNA(Y6),0,VLOOKUP(B6&amp;" "&amp;L1,[1]UITSLAGEN!$N$6:$S$113,5,FALSE)))</f>
        <v>9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14" t="s">
        <v>6</v>
      </c>
      <c r="C8" s="15" t="str">
        <f>IF(ISNA(VLOOKUP(B8,[1]teams!$B$1:$C$77,2,FALSE)),"",VLOOKUP(B8,[1]teams!$B$1:$C$77,2,FALSE))</f>
        <v>Sp.Stad Luut J2 wit</v>
      </c>
      <c r="D8" s="35">
        <f>AA8</f>
        <v>1</v>
      </c>
      <c r="E8" s="36">
        <f>AA9</f>
        <v>-5</v>
      </c>
      <c r="F8" s="18">
        <f>AB8</f>
        <v>4</v>
      </c>
      <c r="G8" s="19">
        <f>AB9</f>
        <v>5</v>
      </c>
      <c r="H8" s="44"/>
      <c r="I8" s="45"/>
      <c r="J8" s="20">
        <f>AD8</f>
        <v>4</v>
      </c>
      <c r="K8" s="19">
        <f>AD9</f>
        <v>26</v>
      </c>
      <c r="L8" s="20" t="str">
        <f>AE8</f>
        <v/>
      </c>
      <c r="M8" s="19">
        <f>AE9</f>
        <v>0</v>
      </c>
      <c r="N8" s="20" t="str">
        <f>AF8</f>
        <v/>
      </c>
      <c r="O8" s="21">
        <f>AF9</f>
        <v>0</v>
      </c>
      <c r="P8" s="16">
        <f>IF(NOT(ISTEXT(D8)),D8) +IF(NOT(ISTEXT(F8)),F8)+IF(NOT(ISTEXT(H8)),H8) +IF(NOT(ISTEXT(J8)),J8)+IF(NOT(ISTEXT(L8)),L8) +IF(NOT(ISTEXT(N8)),N8)</f>
        <v>9</v>
      </c>
      <c r="Q8" s="22">
        <f>IF(AND(E8="",G8="",I8="",K8="",M8="",O8=""),"",E8+G8+I8+K8+M8+O8)</f>
        <v>26</v>
      </c>
      <c r="R8" s="23">
        <f>IF(T8,"",RANK(S8,S4:S15,0)+T8)</f>
        <v>2</v>
      </c>
      <c r="S8">
        <f>IF(C8="",-10000,IF(P8="","",-(RANK(P8,P4:P15,0)*1000-Q8)))</f>
        <v>-1974</v>
      </c>
      <c r="T8" t="b">
        <f>IF(C8="",TRUE)</f>
        <v>0</v>
      </c>
      <c r="U8" t="e">
        <f>VLOOKUP(B8&amp;" "&amp;D1,[1]UITSLAGEN!$N$6:$O$113,2,FALSE)</f>
        <v>#N/A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4</v>
      </c>
      <c r="Y8" t="e">
        <f>VLOOKUP(B8&amp;" "&amp;L1,[1]UITSLAGEN!$N$6:$O$113,2,FALSE)</f>
        <v>#N/A</v>
      </c>
      <c r="Z8" t="e">
        <f>VLOOKUP(B8&amp;" "&amp;N1,[1]UITSLAGEN!$N$6:$O$113,2,FALSE)</f>
        <v>#N/A</v>
      </c>
      <c r="AA8">
        <f>IF(AND(ISNA(U8),ISNA(U9)),"",IF(ISNA(U8),0,U8)+IF(ISNA(U9),0,U9))</f>
        <v>1</v>
      </c>
      <c r="AB8">
        <f>IF(AND(ISNA(V8),ISNA(V9)),"",IF(ISNA(V8),0,V8)+IF(ISNA(V9),0,V9))</f>
        <v>4</v>
      </c>
      <c r="AD8">
        <f>IF(AND(ISNA(X8),ISNA(X9)),"",IF(ISNA(X8),0,X8)+IF(ISNA(X9),0,X9))</f>
        <v>4</v>
      </c>
      <c r="AE8" t="str">
        <f>IF(AND(ISNA(Y8),ISNA(Y9)),"",IF(ISNA(Y8),0,Y8)+IF(ISNA(Y9),0,Y9))</f>
        <v/>
      </c>
      <c r="AF8" t="str">
        <f>IF(AND(ISNA(Z8),ISNA(Z9)),"",IF(ISNA(Z8),0,Z8)+IF(ISNA(Z9),0,Z9))</f>
        <v/>
      </c>
    </row>
    <row r="9" spans="2:32" ht="30" customHeight="1" thickBot="1" x14ac:dyDescent="0.3">
      <c r="B9" s="24"/>
      <c r="C9" s="25"/>
      <c r="D9" s="40"/>
      <c r="E9" s="41"/>
      <c r="F9" s="28"/>
      <c r="G9" s="29"/>
      <c r="H9" s="46"/>
      <c r="I9" s="43"/>
      <c r="J9" s="30"/>
      <c r="K9" s="29"/>
      <c r="L9" s="30"/>
      <c r="M9" s="29"/>
      <c r="N9" s="30"/>
      <c r="O9" s="31"/>
      <c r="P9" s="32"/>
      <c r="Q9" s="47"/>
      <c r="R9" s="34"/>
      <c r="U9">
        <f>VLOOKUP(D1&amp;" "&amp;B8,[1]UITSLAGEN!$N$6:$Q$113,4,FALSE)</f>
        <v>1</v>
      </c>
      <c r="V9">
        <f>VLOOKUP(F1&amp;" "&amp;B8,[1]UITSLAGEN!$N$6:$Q$113,4,FALSE)</f>
        <v>4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-5</v>
      </c>
      <c r="AB9">
        <f>IF(AND(ISNA(V8),ISNA(V9)),0,IF(ISNA(V9),0,-VLOOKUP(F1&amp;" "&amp;B8,[1]UITSLAGEN!$N$6:$S$113,5,FALSE))+IF(ISNA(V8),0,VLOOKUP(B8&amp;" "&amp;F1,[1]UITSLAGEN!$N$6:$S$113,5,FALSE)))</f>
        <v>5</v>
      </c>
      <c r="AD9">
        <f>IF(AND(ISNA(X8),ISNA(X9)),0,IF(ISNA(X9),0,-VLOOKUP(J1&amp;" "&amp;B8,[1]UITSLAGEN!$N$6:$S$113,5,FALSE))+IF(ISNA(X8),0,VLOOKUP(B8&amp;" "&amp;J1,[1]UITSLAGEN!$N$6:$S$113,5,FALSE)))</f>
        <v>26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0</v>
      </c>
    </row>
    <row r="10" spans="2:32" ht="30" customHeight="1" x14ac:dyDescent="0.25">
      <c r="B10" s="48" t="s">
        <v>7</v>
      </c>
      <c r="C10" s="15" t="str">
        <f>IF(ISNA(VLOOKUP(B10,[1]teams!$B$1:$C$77,2,FALSE)),"",VLOOKUP(B10,[1]teams!$B$1:$C$77,2,FALSE))</f>
        <v>VHZ Ace</v>
      </c>
      <c r="D10" s="35" t="str">
        <f>AA10</f>
        <v/>
      </c>
      <c r="E10" s="36">
        <f>AA11</f>
        <v>0</v>
      </c>
      <c r="F10" s="18">
        <f>AB10</f>
        <v>0</v>
      </c>
      <c r="G10" s="19">
        <f>AB11</f>
        <v>-27</v>
      </c>
      <c r="H10" s="20">
        <f>AC10</f>
        <v>0</v>
      </c>
      <c r="I10" s="39">
        <f>AC11</f>
        <v>-26</v>
      </c>
      <c r="J10" s="37"/>
      <c r="K10" s="38"/>
      <c r="L10" s="20">
        <f>AE10</f>
        <v>0</v>
      </c>
      <c r="M10" s="19">
        <f>AE11</f>
        <v>-26</v>
      </c>
      <c r="N10" s="20" t="str">
        <f>AF10</f>
        <v/>
      </c>
      <c r="O10" s="21">
        <f>AF11</f>
        <v>0</v>
      </c>
      <c r="P10" s="16">
        <f>IF(NOT(ISTEXT(D10)),D10) +IF(NOT(ISTEXT(F10)),F10)+IF(NOT(ISTEXT(H10)),H10) +IF(NOT(ISTEXT(J10)),J10)+IF(NOT(ISTEXT(L10)),L10) +IF(NOT(ISTEXT(N10)),N10)</f>
        <v>0</v>
      </c>
      <c r="Q10" s="22">
        <f>IF(AND(E10="",G10="",I10="",K10="",M10="",O10=""),"",E10+G10+I10+K10+M10+O10)</f>
        <v>-79</v>
      </c>
      <c r="R10" s="23">
        <f>IF(T10,"",RANK(S10,S4:S15,0)+T10)</f>
        <v>5</v>
      </c>
      <c r="S10">
        <f>IF(C10="",-10000,IF(P10="","",-(RANK(P10,P4:P15,0)*1000-Q10)))</f>
        <v>-5079</v>
      </c>
      <c r="T10" t="b">
        <f>IF(C10="",TRUE)</f>
        <v>0</v>
      </c>
      <c r="U10" t="e">
        <f>VLOOKUP(B10&amp;" "&amp;D1,[1]UITSLAGEN!$N$6:$O$113,2,FALSE)</f>
        <v>#N/A</v>
      </c>
      <c r="V10" t="e">
        <f>VLOOKUP(B10&amp;" "&amp;F1,[1]UITSLAGEN!$N$6:$O$113,2,FALSE)</f>
        <v>#N/A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>
        <f>VLOOKUP(B10&amp;" "&amp;L1,[1]UITSLAGEN!$N$6:$O$113,2,FALSE)</f>
        <v>0</v>
      </c>
      <c r="Z10" t="e">
        <f>VLOOKUP(B10&amp;" "&amp;N1,[1]UITSLAGEN!$N$6:$O$113,2,FALSE)</f>
        <v>#N/A</v>
      </c>
      <c r="AA10" t="str">
        <f>IF(AND(ISNA(U10),ISNA(U11)),"",IF(ISNA(U10),0,U10)+IF(ISNA(U11),0,U11))</f>
        <v/>
      </c>
      <c r="AB10">
        <f>IF(AND(ISNA(V10),ISNA(V11)),"",IF(ISNA(V10),0,V10)+IF(ISNA(V11),0,V11))</f>
        <v>0</v>
      </c>
      <c r="AC10">
        <f>IF(AND(ISNA(W10),ISNA(W11)),"",IF(ISNA(W10),0,W10)+IF(ISNA(W11),0,W11))</f>
        <v>0</v>
      </c>
      <c r="AE10">
        <f>IF(AND(ISNA(Y10),ISNA(Y11)),"",IF(ISNA(Y10),0,Y10)+IF(ISNA(Y11),0,Y11))</f>
        <v>0</v>
      </c>
      <c r="AF10" t="str">
        <f>IF(AND(ISNA(Z10),ISNA(Z11)),"",IF(ISNA(Z10),0,Z10)+IF(ISNA(Z11),0,Z11))</f>
        <v/>
      </c>
    </row>
    <row r="11" spans="2:32" ht="30" customHeight="1" thickBot="1" x14ac:dyDescent="0.3">
      <c r="B11" s="49"/>
      <c r="C11" s="25"/>
      <c r="D11" s="40"/>
      <c r="E11" s="41"/>
      <c r="F11" s="28"/>
      <c r="G11" s="29"/>
      <c r="H11" s="30"/>
      <c r="I11" s="41"/>
      <c r="J11" s="42"/>
      <c r="K11" s="43"/>
      <c r="L11" s="30"/>
      <c r="M11" s="29"/>
      <c r="N11" s="30"/>
      <c r="O11" s="31"/>
      <c r="P11" s="32"/>
      <c r="Q11" s="33"/>
      <c r="R11" s="34"/>
      <c r="U11" t="e">
        <f>VLOOKUP(D1&amp;" "&amp;B10,[1]UITSLAGEN!$N$6:$Q$113,4,FALSE)</f>
        <v>#N/A</v>
      </c>
      <c r="V11">
        <f>VLOOKUP(F1&amp;" "&amp;B10,[1]UITSLAGEN!$N$6:$Q$113,4,FALSE)</f>
        <v>0</v>
      </c>
      <c r="W11">
        <f>VLOOKUP(H1&amp;" "&amp;B10,[1]UITSLAGEN!$N$6:$Q$113,4,FALSE)</f>
        <v>0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0</v>
      </c>
      <c r="AB11">
        <f>IF(AND(ISNA(V10),ISNA(V11)),0,IF(ISNA(V11),0,-VLOOKUP(F1&amp;" "&amp;B10,[1]UITSLAGEN!$N$6:$S$113,5,FALSE))+IF(ISNA(V10),0,VLOOKUP(B10&amp;" "&amp;F1,[1]UITSLAGEN!$N$6:$S$113,5,FALSE)))</f>
        <v>-27</v>
      </c>
      <c r="AC11">
        <f>IF(AND(ISNA(W10),ISNA(W11)),0,IF(ISNA(W11),0,-VLOOKUP(H1&amp;" "&amp;B10,[1]UITSLAGEN!$N$6:$S$113,5,FALSE))+IF(ISNA(W10),0,VLOOKUP(B10&amp;" "&amp;H1,[1]UITSLAGEN!$N$6:$S$113,5,FALSE)))</f>
        <v>-26</v>
      </c>
      <c r="AE11">
        <f>IF(AND(ISNA(Y10),ISNA(Y11)),0,IF(ISNA(Y11),0,-VLOOKUP(L1&amp;" "&amp;B10,[1]UITSLAGEN!$N$6:$S$113,5,FALSE))+IF(ISNA(Y10),0,VLOOKUP(B10&amp;" "&amp;L1,[1]UITSLAGEN!$N$6:$S$113,5,FALSE)))</f>
        <v>-26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14" t="s">
        <v>8</v>
      </c>
      <c r="C12" s="15" t="str">
        <f>IF(ISNA(VLOOKUP(B12,[1]teams!$B$1:$C$77,2,FALSE)),"",VLOOKUP(B12,[1]teams!$B$1:$C$77,2,FALSE))</f>
        <v>AMVJ/Mart.Schilpadden</v>
      </c>
      <c r="D12" s="35">
        <f>AA12</f>
        <v>0</v>
      </c>
      <c r="E12" s="36">
        <f>AA13</f>
        <v>-4</v>
      </c>
      <c r="F12" s="18">
        <f>AB12</f>
        <v>0</v>
      </c>
      <c r="G12" s="19">
        <f>AB13</f>
        <v>-9</v>
      </c>
      <c r="H12" s="20" t="str">
        <f>AC12</f>
        <v/>
      </c>
      <c r="I12" s="39">
        <f>AC13</f>
        <v>0</v>
      </c>
      <c r="J12" s="20">
        <f>AD12</f>
        <v>4</v>
      </c>
      <c r="K12" s="19">
        <f>AD13</f>
        <v>26</v>
      </c>
      <c r="L12" s="50"/>
      <c r="M12" s="38"/>
      <c r="N12" s="20" t="str">
        <f>AF12</f>
        <v/>
      </c>
      <c r="O12" s="21">
        <f>AF13</f>
        <v>0</v>
      </c>
      <c r="P12" s="16">
        <f>IF(NOT(ISTEXT(D12)),D12) +IF(NOT(ISTEXT(F12)),F12)+IF(NOT(ISTEXT(H12)),H12) +IF(NOT(ISTEXT(J12)),J12)+IF(NOT(ISTEXT(L12)),L12) +IF(NOT(ISTEXT(N12)),N12)</f>
        <v>4</v>
      </c>
      <c r="Q12" s="22">
        <f>IF(AND(E12="",G12="",I12="",K12="",M12="",O12=""),"",E12+G12+I12+K12+M12+O12)</f>
        <v>13</v>
      </c>
      <c r="R12" s="23">
        <f>IF(T12,"",RANK(S12,S4:S15,0)+T12)</f>
        <v>4</v>
      </c>
      <c r="S12">
        <f>IF(C12="",-10000,IF(P12="","",-(RANK(P12,P4:P15,0)*1000-Q12)))</f>
        <v>-3987</v>
      </c>
      <c r="T12" t="b">
        <f>IF(C12="",TRUE)</f>
        <v>0</v>
      </c>
      <c r="U12">
        <f>VLOOKUP(B12&amp;" "&amp;D1,[1]UITSLAGEN!$N$6:$O$113,2,FALSE)</f>
        <v>0</v>
      </c>
      <c r="V12">
        <f>VLOOKUP(B12&amp;" "&amp;F1,[1]UITSLAGEN!$N$6:$O$113,2,FALSE)</f>
        <v>0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 t="e">
        <f>VLOOKUP(B12&amp;" "&amp;N1,[1]UITSLAGEN!$N$6:$O$113,2,FALSE)</f>
        <v>#N/A</v>
      </c>
      <c r="AA12">
        <f>IF(AND(ISNA(U12),ISNA(U13)),"",IF(ISNA(U12),0,U12)+IF(ISNA(U13),0,U13))</f>
        <v>0</v>
      </c>
      <c r="AB12">
        <f>IF(AND(ISNA(V12),ISNA(V13)),"",IF(ISNA(V12),0,V12)+IF(ISNA(V13),0,V13))</f>
        <v>0</v>
      </c>
      <c r="AC12" t="str">
        <f>IF(AND(ISNA(W12),ISNA(W13)),"",IF(ISNA(W12),0,W12)+IF(ISNA(W13),0,W13))</f>
        <v/>
      </c>
      <c r="AD12">
        <f>IF(AND(ISNA(X12),ISNA(X13)),"",IF(ISNA(X12),0,X12)+IF(ISNA(X13),0,X13))</f>
        <v>4</v>
      </c>
      <c r="AF12" t="str">
        <f>IF(AND(ISNA(Z12),ISNA(Z13)),"",IF(ISNA(Z12),0,Z12)+IF(ISNA(Z13),0,Z13))</f>
        <v/>
      </c>
    </row>
    <row r="13" spans="2:32" ht="30" customHeight="1" thickBot="1" x14ac:dyDescent="0.3">
      <c r="B13" s="24"/>
      <c r="C13" s="25"/>
      <c r="D13" s="40"/>
      <c r="E13" s="41"/>
      <c r="F13" s="28"/>
      <c r="G13" s="29"/>
      <c r="H13" s="30"/>
      <c r="I13" s="41"/>
      <c r="J13" s="30"/>
      <c r="K13" s="29"/>
      <c r="L13" s="46"/>
      <c r="M13" s="43"/>
      <c r="N13" s="30"/>
      <c r="O13" s="31"/>
      <c r="P13" s="32"/>
      <c r="Q13" s="33"/>
      <c r="R13" s="34"/>
      <c r="U13" t="e">
        <f>VLOOKUP(D1&amp;" "&amp;B12,[1]UITSLAGEN!$N$6:$Q$113,4,FALSE)</f>
        <v>#N/A</v>
      </c>
      <c r="V13" t="e">
        <f>VLOOKUP(F1&amp;" "&amp;B12,[1]UITSLAGEN!$N$6:$Q$113,4,FALSE)</f>
        <v>#N/A</v>
      </c>
      <c r="W13" t="e">
        <f>VLOOKUP(H1&amp;" "&amp;B12,[1]UITSLAGEN!$N$6:$Q$113,4,FALSE)</f>
        <v>#N/A</v>
      </c>
      <c r="X13">
        <f>VLOOKUP(J1&amp;" "&amp;B12,[1]UITSLAGEN!$N$6:$Q$113,4,FALSE)</f>
        <v>4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-4</v>
      </c>
      <c r="AB13">
        <f>IF(AND(ISNA(V12),ISNA(V13)),0,IF(ISNA(V13),0,-VLOOKUP(F1&amp;" "&amp;B12,[1]UITSLAGEN!$N$6:$S$113,5,FALSE))+IF(ISNA(V12),0,VLOOKUP(B12&amp;" "&amp;F1,[1]UITSLAGEN!$N$6:$S$113,5,FALSE)))</f>
        <v>-9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26</v>
      </c>
      <c r="AF13">
        <f>IF(AND(ISNA(Z12),ISNA(Z13)),0,IF(ISNA(Z13),0,-VLOOKUP(N1&amp;" "&amp;B12,[1]UITSLAGEN!$N$6:$S$113,5,FALSE))+IF(ISNA(Z12),0,VLOOKUP(B12&amp;" "&amp;N1,[1]UITSLAGEN!$N$6:$S$113,5,FALSE)))</f>
        <v>0</v>
      </c>
    </row>
    <row r="14" spans="2:32" ht="30" customHeight="1" x14ac:dyDescent="0.25">
      <c r="B14" s="48" t="s">
        <v>9</v>
      </c>
      <c r="C14" s="51" t="str">
        <f>IF(ISNA(VLOOKUP(B14,[1]teams!$B$1:$C$77,2,FALSE)),"",VLOOKUP(B14,[1]teams!$B$1:$C$77,2,FALSE))</f>
        <v/>
      </c>
      <c r="D14" s="35" t="str">
        <f>AA14</f>
        <v/>
      </c>
      <c r="E14" s="36">
        <f>AA15</f>
        <v>0</v>
      </c>
      <c r="F14" s="18" t="str">
        <f>AB14</f>
        <v/>
      </c>
      <c r="G14" s="19">
        <f>AB15</f>
        <v>0</v>
      </c>
      <c r="H14" s="20" t="str">
        <f>AC14</f>
        <v/>
      </c>
      <c r="I14" s="39">
        <f>AC15</f>
        <v>0</v>
      </c>
      <c r="J14" s="20" t="str">
        <f>AD14</f>
        <v/>
      </c>
      <c r="K14" s="19">
        <f>AD15</f>
        <v>0</v>
      </c>
      <c r="L14" s="20" t="str">
        <f>AE14</f>
        <v/>
      </c>
      <c r="M14" s="19">
        <f>AE15</f>
        <v>0</v>
      </c>
      <c r="N14" s="44"/>
      <c r="O14" s="52"/>
      <c r="P14" s="16">
        <f>IF(NOT(ISTEXT(D14)),D14) +IF(NOT(ISTEXT(F14)),F14)+IF(NOT(ISTEXT(H14)),H14) +IF(NOT(ISTEXT(J14)),J14)+IF(NOT(ISTEXT(L14)),L14) +IF(NOT(ISTEXT(N14)),N14)</f>
        <v>0</v>
      </c>
      <c r="Q14" s="22">
        <f>IF(AND(E14="",G14="",I14="",K14="",M14="",O14=""),"",E14+G14+I14+K14+M14+O14)</f>
        <v>0</v>
      </c>
      <c r="R14" s="23" t="str">
        <f>IF(T14,"",RANK(S14,S4:S15,0)+T14)</f>
        <v/>
      </c>
      <c r="S14">
        <f>IF(C14="",-10000,IF(P14="","",-(RANK(P14,P4:P15,0)*1000-Q14)))</f>
        <v>-10000</v>
      </c>
      <c r="T14" t="b">
        <f>IF(C14="",TRUE)</f>
        <v>1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 t="str">
        <f>IF(AND(ISNA(W14),ISNA(W15)),"",IF(ISNA(W14),0,W14)+IF(ISNA(W15),0,W15))</f>
        <v/>
      </c>
      <c r="AD14" t="str">
        <f>IF(AND(ISNA(X14),ISNA(X15)),"",IF(ISNA(X14),0,X14)+IF(ISNA(X15),0,X15))</f>
        <v/>
      </c>
      <c r="AE14" t="str">
        <f>IF(AND(ISNA(Y14),ISNA(Y15)),"",IF(ISNA(Y14),0,Y14)+IF(ISNA(Y15),0,Y15))</f>
        <v/>
      </c>
    </row>
    <row r="15" spans="2:32" ht="30" customHeight="1" thickBot="1" x14ac:dyDescent="0.3">
      <c r="B15" s="49"/>
      <c r="C15" s="53"/>
      <c r="D15" s="40"/>
      <c r="E15" s="54"/>
      <c r="F15" s="28"/>
      <c r="G15" s="55"/>
      <c r="H15" s="30"/>
      <c r="I15" s="55"/>
      <c r="J15" s="30"/>
      <c r="K15" s="55"/>
      <c r="L15" s="30"/>
      <c r="M15" s="55"/>
      <c r="N15" s="56"/>
      <c r="O15" s="33"/>
      <c r="P15" s="32"/>
      <c r="Q15" s="33"/>
      <c r="R15" s="34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 t="e">
        <f>VLOOKUP(H1&amp;" "&amp;B14,[1]UITSLAGEN!$N$6:$Q$113,4,FALSE)</f>
        <v>#N/A</v>
      </c>
      <c r="X15" t="e">
        <f>VLOOKUP(J1&amp;" "&amp;B14,[1]UITSLAGEN!$N$6:$Q$113,4,FALSE)</f>
        <v>#N/A</v>
      </c>
      <c r="Y15" t="e">
        <f>VLOOKUP(L1&amp;" "&amp;B14,[1]UITSLAGEN!$N$6:$Q$113,4,FALSE)</f>
        <v>#N/A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0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0</v>
      </c>
    </row>
    <row r="16" spans="2:32" ht="22.35" customHeight="1" x14ac:dyDescent="0.25"/>
    <row r="17" ht="22.35" customHeight="1" x14ac:dyDescent="0.25"/>
    <row r="18" ht="22.35" customHeight="1" x14ac:dyDescent="0.25"/>
    <row r="19" ht="22.35" customHeight="1" x14ac:dyDescent="0.25"/>
    <row r="20" ht="22.35" customHeight="1" x14ac:dyDescent="0.25"/>
    <row r="21" ht="22.35" customHeight="1" x14ac:dyDescent="0.25"/>
    <row r="22" ht="22.35" customHeight="1" x14ac:dyDescent="0.25"/>
    <row r="23" ht="22.35" customHeight="1" x14ac:dyDescent="0.25"/>
    <row r="24" ht="22.35" customHeight="1" x14ac:dyDescent="0.25"/>
    <row r="25" ht="22.35" customHeight="1" x14ac:dyDescent="0.25"/>
    <row r="26" ht="22.35" customHeight="1" x14ac:dyDescent="0.25"/>
    <row r="27" ht="22.35" customHeight="1" x14ac:dyDescent="0.25"/>
    <row r="28" ht="22.35" customHeight="1" x14ac:dyDescent="0.25"/>
    <row r="29" ht="22.35" customHeight="1" x14ac:dyDescent="0.25"/>
    <row r="30" ht="22.35" customHeight="1" x14ac:dyDescent="0.25"/>
    <row r="31" ht="22.35" customHeight="1" x14ac:dyDescent="0.25"/>
    <row r="32" ht="22.35" customHeight="1" x14ac:dyDescent="0.25"/>
    <row r="33" ht="22.35" customHeight="1" x14ac:dyDescent="0.25"/>
    <row r="34" ht="22.35" customHeight="1" x14ac:dyDescent="0.25"/>
    <row r="35" ht="22.35" customHeight="1" x14ac:dyDescent="0.25"/>
    <row r="36" ht="22.35" customHeight="1" x14ac:dyDescent="0.25"/>
    <row r="37" ht="22.35" customHeight="1" x14ac:dyDescent="0.25"/>
    <row r="38" ht="22.35" customHeight="1" x14ac:dyDescent="0.25"/>
    <row r="39" ht="22.35" customHeight="1" x14ac:dyDescent="0.25"/>
    <row r="40" ht="22.35" customHeight="1" x14ac:dyDescent="0.25"/>
    <row r="41" ht="22.35" customHeight="1" x14ac:dyDescent="0.25"/>
    <row r="42" ht="22.35" customHeight="1" x14ac:dyDescent="0.25"/>
    <row r="43" ht="22.35" customHeight="1" x14ac:dyDescent="0.25"/>
    <row r="44" ht="22.35" customHeight="1" x14ac:dyDescent="0.25"/>
    <row r="45" ht="22.35" customHeight="1" x14ac:dyDescent="0.25"/>
    <row r="46" ht="22.35" customHeight="1" x14ac:dyDescent="0.25"/>
    <row r="47" ht="22.35" customHeight="1" x14ac:dyDescent="0.25"/>
    <row r="48" ht="22.35" customHeight="1" x14ac:dyDescent="0.25"/>
    <row r="49" ht="22.35" customHeight="1" x14ac:dyDescent="0.25"/>
    <row r="50" ht="22.35" customHeight="1" x14ac:dyDescent="0.25"/>
    <row r="51" ht="22.35" customHeight="1" x14ac:dyDescent="0.25"/>
    <row r="52" ht="22.35" customHeight="1" x14ac:dyDescent="0.25"/>
    <row r="53" ht="22.35" customHeight="1" x14ac:dyDescent="0.25"/>
    <row r="54" ht="22.35" customHeight="1" x14ac:dyDescent="0.25"/>
    <row r="55" ht="22.35" customHeight="1" x14ac:dyDescent="0.25"/>
    <row r="56" ht="22.35" customHeight="1" x14ac:dyDescent="0.25"/>
    <row r="57" ht="22.35" customHeight="1" x14ac:dyDescent="0.25"/>
    <row r="58" ht="22.35" customHeight="1" x14ac:dyDescent="0.25"/>
    <row r="59" ht="22.35" customHeight="1" x14ac:dyDescent="0.25"/>
    <row r="60" ht="22.35" customHeight="1" x14ac:dyDescent="0.25"/>
    <row r="61" ht="22.35" customHeight="1" x14ac:dyDescent="0.25"/>
    <row r="62" ht="22.35" customHeight="1" x14ac:dyDescent="0.25"/>
    <row r="63" ht="22.35" customHeight="1" x14ac:dyDescent="0.25"/>
    <row r="64" ht="22.35" customHeight="1" x14ac:dyDescent="0.25"/>
    <row r="65" ht="22.35" customHeight="1" x14ac:dyDescent="0.25"/>
    <row r="66" ht="22.35" customHeight="1" x14ac:dyDescent="0.25"/>
    <row r="67" ht="22.35" customHeight="1" x14ac:dyDescent="0.25"/>
    <row r="68" ht="22.35" customHeight="1" x14ac:dyDescent="0.25"/>
    <row r="69" ht="22.35" customHeight="1" x14ac:dyDescent="0.25"/>
    <row r="70" ht="22.35" customHeight="1" x14ac:dyDescent="0.25"/>
    <row r="71" ht="22.35" customHeight="1" x14ac:dyDescent="0.25"/>
    <row r="72" ht="22.35" customHeight="1" x14ac:dyDescent="0.25"/>
    <row r="73" ht="22.35" customHeight="1" x14ac:dyDescent="0.25"/>
    <row r="74" ht="22.35" customHeight="1" x14ac:dyDescent="0.25"/>
    <row r="75" ht="22.35" customHeight="1" x14ac:dyDescent="0.25"/>
    <row r="76" ht="22.35" customHeight="1" x14ac:dyDescent="0.25"/>
    <row r="77" ht="22.35" customHeight="1" x14ac:dyDescent="0.25"/>
  </sheetData>
  <mergeCells count="70">
    <mergeCell ref="L14:L15"/>
    <mergeCell ref="N14:N15"/>
    <mergeCell ref="P14:P15"/>
    <mergeCell ref="R14:R15"/>
    <mergeCell ref="L12:L13"/>
    <mergeCell ref="N12:N13"/>
    <mergeCell ref="P12:P13"/>
    <mergeCell ref="R12:R13"/>
    <mergeCell ref="B14:B15"/>
    <mergeCell ref="C14:C15"/>
    <mergeCell ref="D14:D15"/>
    <mergeCell ref="F14:F15"/>
    <mergeCell ref="H14:H15"/>
    <mergeCell ref="J14:J15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4:L5"/>
    <mergeCell ref="N4:N5"/>
    <mergeCell ref="P4:P5"/>
    <mergeCell ref="R4:R5"/>
    <mergeCell ref="B6:B7"/>
    <mergeCell ref="C6:C7"/>
    <mergeCell ref="D6:D7"/>
    <mergeCell ref="F6:F7"/>
    <mergeCell ref="H6:H7"/>
    <mergeCell ref="J6:J7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3B0A-BBD5-4D20-B6FB-24CB8C5D2D1F}">
  <sheetPr>
    <pageSetUpPr fitToPage="1"/>
  </sheetPr>
  <dimension ref="B1:AF89"/>
  <sheetViews>
    <sheetView workbookViewId="0">
      <selection activeCell="C2" sqref="C2:C3"/>
    </sheetView>
  </sheetViews>
  <sheetFormatPr defaultColWidth="8.7109375" defaultRowHeight="15" x14ac:dyDescent="0.25"/>
  <cols>
    <col min="1" max="1" width="1.42578125" customWidth="1"/>
    <col min="2" max="2" width="6.85546875" customWidth="1"/>
    <col min="3" max="3" width="18.7109375" style="1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10.7109375" customWidth="1"/>
    <col min="17" max="17" width="4.7109375" customWidth="1"/>
    <col min="18" max="18" width="14.7109375" customWidth="1"/>
    <col min="19" max="19" width="9.140625" hidden="1" customWidth="1"/>
    <col min="20" max="23" width="7.7109375" hidden="1" customWidth="1"/>
    <col min="24" max="26" width="8.7109375" hidden="1" customWidth="1"/>
    <col min="27" max="32" width="0" hidden="1" customWidth="1"/>
  </cols>
  <sheetData>
    <row r="1" spans="2:32" ht="15.75" thickBot="1" x14ac:dyDescent="0.3">
      <c r="D1" t="str">
        <f>B4</f>
        <v>3-A1</v>
      </c>
      <c r="F1" t="str">
        <f>B6</f>
        <v>3-A2</v>
      </c>
      <c r="H1" t="str">
        <f>B8</f>
        <v>3-A3</v>
      </c>
      <c r="J1" t="str">
        <f>B10</f>
        <v>3-A4</v>
      </c>
      <c r="L1" t="str">
        <f>B12</f>
        <v>3-A5</v>
      </c>
      <c r="N1" t="str">
        <f>B14</f>
        <v>3-A6</v>
      </c>
    </row>
    <row r="2" spans="2:32" ht="30" customHeight="1" x14ac:dyDescent="0.25">
      <c r="B2" s="57" t="s">
        <v>13</v>
      </c>
      <c r="C2" s="58" t="s">
        <v>1</v>
      </c>
      <c r="D2" s="59" t="str">
        <f>+C4</f>
        <v>AMVJ/Mart.Dolfijnen</v>
      </c>
      <c r="E2" s="60"/>
      <c r="F2" s="59" t="str">
        <f>+C6</f>
        <v>VVO Sneeuwvlokken</v>
      </c>
      <c r="G2" s="60"/>
      <c r="H2" s="59" t="str">
        <f>+C8</f>
        <v>AMVJ/Mart.Orka's</v>
      </c>
      <c r="I2" s="60"/>
      <c r="J2" s="59" t="str">
        <f>+C10</f>
        <v>VVO Wolken</v>
      </c>
      <c r="K2" s="60"/>
      <c r="L2" s="59" t="str">
        <f>+C12</f>
        <v/>
      </c>
      <c r="M2" s="61"/>
      <c r="N2" s="59" t="str">
        <f>+C14</f>
        <v/>
      </c>
      <c r="O2" s="61"/>
      <c r="P2" s="62" t="s">
        <v>2</v>
      </c>
      <c r="Q2" s="63"/>
      <c r="R2" s="63" t="s">
        <v>3</v>
      </c>
    </row>
    <row r="3" spans="2:32" ht="30" customHeight="1" thickBot="1" x14ac:dyDescent="0.3">
      <c r="B3" s="64"/>
      <c r="C3" s="65"/>
      <c r="D3" s="66"/>
      <c r="E3" s="67"/>
      <c r="F3" s="66"/>
      <c r="G3" s="67"/>
      <c r="H3" s="66"/>
      <c r="I3" s="67"/>
      <c r="J3" s="66"/>
      <c r="K3" s="67"/>
      <c r="L3" s="68"/>
      <c r="M3" s="69"/>
      <c r="N3" s="68"/>
      <c r="O3" s="69"/>
      <c r="P3" s="70"/>
      <c r="Q3" s="71"/>
      <c r="R3" s="72"/>
    </row>
    <row r="4" spans="2:32" ht="30" customHeight="1" x14ac:dyDescent="0.25">
      <c r="B4" s="57" t="s">
        <v>14</v>
      </c>
      <c r="C4" s="73" t="str">
        <f>IF(ISNA(VLOOKUP(B4,[1]teams!$B$1:$C$77,2,FALSE)),"",VLOOKUP(B4,[1]teams!$B$1:$C$77,2,FALSE))</f>
        <v>AMVJ/Mart.Dolfijnen</v>
      </c>
      <c r="D4" s="74"/>
      <c r="E4" s="75"/>
      <c r="F4" s="76">
        <f>AB4</f>
        <v>2</v>
      </c>
      <c r="G4" s="77">
        <f>AB5</f>
        <v>4</v>
      </c>
      <c r="H4" s="78">
        <f>AC4</f>
        <v>4</v>
      </c>
      <c r="I4" s="77">
        <f>AC5</f>
        <v>28</v>
      </c>
      <c r="J4" s="78">
        <f>AD4</f>
        <v>0</v>
      </c>
      <c r="K4" s="77">
        <f>AD5</f>
        <v>-4</v>
      </c>
      <c r="L4" s="78" t="str">
        <f>AE4</f>
        <v/>
      </c>
      <c r="M4" s="77">
        <f>AE5</f>
        <v>0</v>
      </c>
      <c r="N4" s="76" t="str">
        <f>AF4</f>
        <v/>
      </c>
      <c r="O4" s="79">
        <f>AF5</f>
        <v>0</v>
      </c>
      <c r="P4" s="80">
        <f>IF(NOT(ISTEXT(D4)),D4) +IF(NOT(ISTEXT(F4)),F4)+IF(NOT(ISTEXT(H4)),H4) +IF(NOT(ISTEXT(J4)),J4)+IF(NOT(ISTEXT(L4)),L4) +IF(NOT(ISTEXT(N4)),N4)</f>
        <v>6</v>
      </c>
      <c r="Q4" s="81">
        <f>IF(AND(E4="",G4="",I4="",K4="",M4="",O4=""),"",E4+G4+I4+K4+M4+O4)</f>
        <v>28</v>
      </c>
      <c r="R4" s="23">
        <f>IF(T4,"",RANK(S4,S4:S15,0)+T4)</f>
        <v>3</v>
      </c>
      <c r="S4">
        <f>IF(C4="",-10000,IF(P4="","",-(RANK(P4,P4:P15,0)*1000-Q4)))</f>
        <v>-2972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2</v>
      </c>
      <c r="W4" t="e">
        <f>VLOOKUP(B4&amp;" "&amp;H1,[1]UITSLAGEN!$N$6:$O$113,2,FALSE)</f>
        <v>#N/A</v>
      </c>
      <c r="X4">
        <f>VLOOKUP(B4&amp;" "&amp;J1,[1]UITSLAGEN!$N$6:$O$113,2,FALSE)</f>
        <v>0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2</v>
      </c>
      <c r="AC4">
        <f t="shared" si="0"/>
        <v>4</v>
      </c>
      <c r="AD4">
        <f t="shared" si="0"/>
        <v>0</v>
      </c>
      <c r="AE4" t="str">
        <f t="shared" si="0"/>
        <v/>
      </c>
      <c r="AF4" t="str">
        <f t="shared" si="0"/>
        <v/>
      </c>
    </row>
    <row r="5" spans="2:32" ht="30" customHeight="1" thickBot="1" x14ac:dyDescent="0.3">
      <c r="B5" s="64"/>
      <c r="C5" s="82"/>
      <c r="D5" s="83"/>
      <c r="E5" s="84"/>
      <c r="F5" s="76"/>
      <c r="G5" s="85"/>
      <c r="H5" s="86"/>
      <c r="I5" s="29"/>
      <c r="J5" s="86"/>
      <c r="K5" s="29"/>
      <c r="L5" s="86"/>
      <c r="M5" s="29"/>
      <c r="N5" s="30"/>
      <c r="O5" s="31"/>
      <c r="P5" s="87"/>
      <c r="Q5" s="88"/>
      <c r="R5" s="34"/>
      <c r="U5" t="e">
        <f>VLOOKUP(D1&amp;" "&amp;B4,[1]UITSLAGEN!$N$6:$Q$113,4,FALSE)</f>
        <v>#N/A</v>
      </c>
      <c r="V5" t="e">
        <f>VLOOKUP(F1&amp;" "&amp;B4,[1]UITSLAGEN!$N$6:$Q$113,4,FALSE)</f>
        <v>#N/A</v>
      </c>
      <c r="W5">
        <f>VLOOKUP(H1&amp;" "&amp;B4,[1]UITSLAGEN!$N$6:$Q$113,4,FALSE)</f>
        <v>4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4</v>
      </c>
      <c r="AC5">
        <f>IF(AND(ISNA(W4),ISNA(W5)),0,IF(ISNA(W5),0,-VLOOKUP(H1&amp;" "&amp;B4,[1]UITSLAGEN!$N$6:$S$113,5,FALSE))+IF(ISNA(W4),0,VLOOKUP(B4&amp;" "&amp;H1,[1]UITSLAGEN!$N$6:$S$113,5,FALSE)))</f>
        <v>28</v>
      </c>
      <c r="AD5">
        <f>IF(AND(ISNA(X4),ISNA(X5)),0,IF(ISNA(X5),0,-VLOOKUP(J1&amp;" "&amp;B4,[1]UITSLAGEN!$N$6:$S$113,5,FALSE))+IF(ISNA(X4),0,VLOOKUP(B4&amp;" "&amp;J1,[1]UITSLAGEN!$N$6:$S$113,5,FALSE)))</f>
        <v>-4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57" t="s">
        <v>15</v>
      </c>
      <c r="C6" s="73" t="str">
        <f>IF(ISNA(VLOOKUP(B6,[1]teams!$B$1:$C$77,2,FALSE)),"",VLOOKUP(B6,[1]teams!$B$1:$C$77,2,FALSE))</f>
        <v>VVO Sneeuwvlokken</v>
      </c>
      <c r="D6" s="89">
        <f>AA6</f>
        <v>2</v>
      </c>
      <c r="E6" s="77">
        <f>AA7</f>
        <v>-4</v>
      </c>
      <c r="F6" s="90"/>
      <c r="G6" s="91"/>
      <c r="H6" s="78">
        <f>AC6</f>
        <v>4</v>
      </c>
      <c r="I6" s="39">
        <f>AC7</f>
        <v>26</v>
      </c>
      <c r="J6" s="78">
        <f>AD6</f>
        <v>3</v>
      </c>
      <c r="K6" s="36">
        <f>AD7</f>
        <v>1</v>
      </c>
      <c r="L6" s="92" t="str">
        <f>AE6</f>
        <v/>
      </c>
      <c r="M6" s="39">
        <f>AE7</f>
        <v>0</v>
      </c>
      <c r="N6" s="76" t="str">
        <f>AF6</f>
        <v/>
      </c>
      <c r="O6" s="93">
        <f>AF7</f>
        <v>0</v>
      </c>
      <c r="P6" s="80">
        <f>IF(NOT(ISTEXT(D6)),D6) +IF(NOT(ISTEXT(F6)),F6)+IF(NOT(ISTEXT(H6)),H6) +IF(NOT(ISTEXT(J6)),J6)+IF(NOT(ISTEXT(L6)),L6) +IF(NOT(ISTEXT(N6)),N6)</f>
        <v>9</v>
      </c>
      <c r="Q6" s="81">
        <f>IF(AND(E6="",G6="",I6="",K6="",M6="",O6=""),"",E6+G6+I6+K6+M6+O6)</f>
        <v>23</v>
      </c>
      <c r="R6" s="23">
        <f>IF(T6,"",RANK(S6,S4:S15,0)+T6)</f>
        <v>2</v>
      </c>
      <c r="S6">
        <f>IF(C6="",-10000,IF(P6="","",-(RANK(P6,P4:P15,0)*1000-Q6)))</f>
        <v>-977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4</v>
      </c>
      <c r="X6" t="e">
        <f>VLOOKUP(B6&amp;" "&amp;J1,[1]UITSLAGEN!$N$6:$O$113,2,FALSE)</f>
        <v>#N/A</v>
      </c>
      <c r="Y6" t="e">
        <f>VLOOKUP(B6&amp;" "&amp;L1,[1]UITSLAGEN!$N$6:$O$113,2,FALSE)</f>
        <v>#N/A</v>
      </c>
      <c r="Z6" t="e">
        <f>VLOOKUP(B6&amp;" "&amp;N1,[1]UITSLAGEN!$N$6:$O$113,2,FALSE)</f>
        <v>#N/A</v>
      </c>
      <c r="AA6">
        <f>IF(AND(ISNA(U6),ISNA(U7)),"",IF(ISNA(U6),0,U6)+IF(ISNA(U7),0,U7))</f>
        <v>2</v>
      </c>
      <c r="AC6">
        <f>IF(AND(ISNA(W6),ISNA(W7)),"",IF(ISNA(W6),0,W6)+IF(ISNA(W7),0,W7))</f>
        <v>4</v>
      </c>
      <c r="AD6">
        <f>IF(AND(ISNA(X6),ISNA(X7)),"",IF(ISNA(X6),0,X6)+IF(ISNA(X7),0,X7))</f>
        <v>3</v>
      </c>
      <c r="AE6" t="str">
        <f>IF(AND(ISNA(Y6),ISNA(Y7)),"",IF(ISNA(Y6),0,Y6)+IF(ISNA(Y7),0,Y7))</f>
        <v/>
      </c>
      <c r="AF6" t="str">
        <f>IF(AND(ISNA(Z6),ISNA(Z7)),"",IF(ISNA(Z6),0,Z6)+IF(ISNA(Z7),0,Z7))</f>
        <v/>
      </c>
    </row>
    <row r="7" spans="2:32" ht="30" customHeight="1" thickBot="1" x14ac:dyDescent="0.3">
      <c r="B7" s="64"/>
      <c r="C7" s="82"/>
      <c r="D7" s="40"/>
      <c r="E7" s="85"/>
      <c r="F7" s="94"/>
      <c r="G7" s="84"/>
      <c r="H7" s="78"/>
      <c r="I7" s="85"/>
      <c r="J7" s="86"/>
      <c r="K7" s="41"/>
      <c r="L7" s="86"/>
      <c r="M7" s="29"/>
      <c r="N7" s="30"/>
      <c r="O7" s="31"/>
      <c r="P7" s="87"/>
      <c r="Q7" s="88"/>
      <c r="R7" s="34"/>
      <c r="U7">
        <f>VLOOKUP(D1&amp;" "&amp;B6,[1]UITSLAGEN!$N$6:$Q$113,4,FALSE)</f>
        <v>2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>
        <f>VLOOKUP(J1&amp;" "&amp;B6,[1]UITSLAGEN!$N$6:$Q$113,4,FALSE)</f>
        <v>3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-4</v>
      </c>
      <c r="AC7">
        <f>IF(AND(ISNA(W6),ISNA(W7)),0,IF(ISNA(W7),0,-VLOOKUP(H1&amp;" "&amp;B6,[1]UITSLAGEN!$N$6:$S$113,5,FALSE))+IF(ISNA(W6),0,VLOOKUP(B6&amp;" "&amp;H1,[1]UITSLAGEN!$N$6:$S$113,5,FALSE)))</f>
        <v>26</v>
      </c>
      <c r="AD7">
        <f>IF(AND(ISNA(X6),ISNA(X7)),0,IF(ISNA(X7),0,-VLOOKUP(J1&amp;" "&amp;B6,[1]UITSLAGEN!$N$6:$S$113,5,FALSE))+IF(ISNA(X6),0,VLOOKUP(B6&amp;" "&amp;J1,[1]UITSLAGEN!$N$6:$S$113,5,FALSE)))</f>
        <v>1</v>
      </c>
      <c r="AE7">
        <f>IF(AND(ISNA(Y6),ISNA(Y7)),0,IF(ISNA(Y7),0,-VLOOKUP(L1&amp;" "&amp;B6,[1]UITSLAGEN!$N$6:$S$113,5,FALSE))+IF(ISNA(Y6),0,VLOOKUP(B6&amp;" "&amp;L1,[1]UITSLAGEN!$N$6:$S$113,5,FALSE)))</f>
        <v>0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57" t="s">
        <v>16</v>
      </c>
      <c r="C8" s="73" t="str">
        <f>IF(ISNA(VLOOKUP(B8,[1]teams!$B$1:$C$77,2,FALSE)),"",VLOOKUP(B8,[1]teams!$B$1:$C$77,2,FALSE))</f>
        <v>AMVJ/Mart.Orka's</v>
      </c>
      <c r="D8" s="89">
        <f>AA8</f>
        <v>0</v>
      </c>
      <c r="E8" s="95">
        <f>AA9</f>
        <v>-28</v>
      </c>
      <c r="F8" s="76">
        <f>AB8</f>
        <v>0</v>
      </c>
      <c r="G8" s="39">
        <f>AB9</f>
        <v>-26</v>
      </c>
      <c r="H8" s="90"/>
      <c r="I8" s="91"/>
      <c r="J8" s="92">
        <f>AD8</f>
        <v>0</v>
      </c>
      <c r="K8" s="39">
        <f>AD9</f>
        <v>-30</v>
      </c>
      <c r="L8" s="92" t="str">
        <f>AE8</f>
        <v/>
      </c>
      <c r="M8" s="39">
        <f>AE9</f>
        <v>0</v>
      </c>
      <c r="N8" s="76" t="str">
        <f>AF8</f>
        <v/>
      </c>
      <c r="O8" s="93">
        <f>AF9</f>
        <v>0</v>
      </c>
      <c r="P8" s="80">
        <f>IF(NOT(ISTEXT(D8)),D8) +IF(NOT(ISTEXT(F8)),F8)+IF(NOT(ISTEXT(H8)),H8) +IF(NOT(ISTEXT(J8)),J8)+IF(NOT(ISTEXT(L8)),L8) +IF(NOT(ISTEXT(N8)),N8)</f>
        <v>0</v>
      </c>
      <c r="Q8" s="81">
        <f>IF(AND(E8="",G8="",I8="",K8="",M8="",O8=""),"",E8+G8+I8+K8+M8+O8)</f>
        <v>-84</v>
      </c>
      <c r="R8" s="23">
        <f>IF(T8,"",RANK(S8,S4:S15,0)+T8)</f>
        <v>4</v>
      </c>
      <c r="S8">
        <f>IF(C8="",-10000,IF(P8="","",-(RANK(P8,P4:P15,0)*1000-Q8)))</f>
        <v>-4084</v>
      </c>
      <c r="T8" t="b">
        <f>IF(C8="",TRUE)</f>
        <v>0</v>
      </c>
      <c r="U8">
        <f>VLOOKUP(B8&amp;" "&amp;D1,[1]UITSLAGEN!$N$6:$O$113,2,FALSE)</f>
        <v>0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0</v>
      </c>
      <c r="Y8" t="e">
        <f>VLOOKUP(B8&amp;" "&amp;L1,[1]UITSLAGEN!$N$6:$O$113,2,FALSE)</f>
        <v>#N/A</v>
      </c>
      <c r="Z8" t="e">
        <f>VLOOKUP(B8&amp;" "&amp;N1,[1]UITSLAGEN!$N$6:$O$113,2,FALSE)</f>
        <v>#N/A</v>
      </c>
      <c r="AA8">
        <f>IF(AND(ISNA(U8),ISNA(U9)),"",IF(ISNA(U8),0,U8)+IF(ISNA(U9),0,U9))</f>
        <v>0</v>
      </c>
      <c r="AB8">
        <f>IF(AND(ISNA(V8),ISNA(V9)),"",IF(ISNA(V8),0,V8)+IF(ISNA(V9),0,V9))</f>
        <v>0</v>
      </c>
      <c r="AD8">
        <f>IF(AND(ISNA(X8),ISNA(X9)),"",IF(ISNA(X8),0,X8)+IF(ISNA(X9),0,X9))</f>
        <v>0</v>
      </c>
      <c r="AE8" t="str">
        <f>IF(AND(ISNA(Y8),ISNA(Y9)),"",IF(ISNA(Y8),0,Y8)+IF(ISNA(Y9),0,Y9))</f>
        <v/>
      </c>
      <c r="AF8" t="str">
        <f>IF(AND(ISNA(Z8),ISNA(Z9)),"",IF(ISNA(Z8),0,Z8)+IF(ISNA(Z9),0,Z9))</f>
        <v/>
      </c>
    </row>
    <row r="9" spans="2:32" ht="30" customHeight="1" thickBot="1" x14ac:dyDescent="0.3">
      <c r="B9" s="64"/>
      <c r="C9" s="82"/>
      <c r="D9" s="40"/>
      <c r="E9" s="29"/>
      <c r="F9" s="86"/>
      <c r="G9" s="29"/>
      <c r="H9" s="94"/>
      <c r="I9" s="84"/>
      <c r="J9" s="86"/>
      <c r="K9" s="29"/>
      <c r="L9" s="86"/>
      <c r="M9" s="29"/>
      <c r="N9" s="30"/>
      <c r="O9" s="31"/>
      <c r="P9" s="87"/>
      <c r="Q9" s="96"/>
      <c r="R9" s="34"/>
      <c r="U9" t="e">
        <f>VLOOKUP(D1&amp;" "&amp;B8,[1]UITSLAGEN!$N$6:$Q$113,4,FALSE)</f>
        <v>#N/A</v>
      </c>
      <c r="V9">
        <f>VLOOKUP(F1&amp;" "&amp;B8,[1]UITSLAGEN!$N$6:$Q$113,4,FALSE)</f>
        <v>0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-28</v>
      </c>
      <c r="AB9">
        <f>IF(AND(ISNA(V8),ISNA(V9)),0,IF(ISNA(V9),0,-VLOOKUP(F1&amp;" "&amp;B8,[1]UITSLAGEN!$N$6:$S$113,5,FALSE))+IF(ISNA(V8),0,VLOOKUP(B8&amp;" "&amp;F1,[1]UITSLAGEN!$N$6:$S$113,5,FALSE)))</f>
        <v>-26</v>
      </c>
      <c r="AD9">
        <f>IF(AND(ISNA(X8),ISNA(X9)),0,IF(ISNA(X9),0,-VLOOKUP(J1&amp;" "&amp;B8,[1]UITSLAGEN!$N$6:$S$113,5,FALSE))+IF(ISNA(X8),0,VLOOKUP(B8&amp;" "&amp;J1,[1]UITSLAGEN!$N$6:$S$113,5,FALSE)))</f>
        <v>-30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0</v>
      </c>
    </row>
    <row r="10" spans="2:32" ht="30" customHeight="1" x14ac:dyDescent="0.25">
      <c r="B10" s="57" t="s">
        <v>17</v>
      </c>
      <c r="C10" s="73" t="str">
        <f>IF(ISNA(VLOOKUP(B10,[1]teams!$B$1:$C$77,2,FALSE)),"",VLOOKUP(B10,[1]teams!$B$1:$C$77,2,FALSE))</f>
        <v>VVO Wolken</v>
      </c>
      <c r="D10" s="35">
        <f>AA10</f>
        <v>4</v>
      </c>
      <c r="E10" s="39">
        <f>AA11</f>
        <v>4</v>
      </c>
      <c r="F10" s="92">
        <f>AB10</f>
        <v>1</v>
      </c>
      <c r="G10" s="39">
        <f>AB11</f>
        <v>-1</v>
      </c>
      <c r="H10" s="92">
        <f>AC10</f>
        <v>4</v>
      </c>
      <c r="I10" s="39">
        <f>AC11</f>
        <v>30</v>
      </c>
      <c r="J10" s="90"/>
      <c r="K10" s="91"/>
      <c r="L10" s="97" t="str">
        <f>AE10</f>
        <v/>
      </c>
      <c r="M10" s="39">
        <f>AE11</f>
        <v>0</v>
      </c>
      <c r="N10" s="92" t="str">
        <f>AF10</f>
        <v/>
      </c>
      <c r="O10" s="93">
        <f>AF11</f>
        <v>0</v>
      </c>
      <c r="P10" s="80">
        <f>IF(NOT(ISTEXT(D10)),D10) +IF(NOT(ISTEXT(F10)),F10)+IF(NOT(ISTEXT(H10)),H10) +IF(NOT(ISTEXT(J10)),J10)+IF(NOT(ISTEXT(L10)),L10) +IF(NOT(ISTEXT(N10)),N10)</f>
        <v>9</v>
      </c>
      <c r="Q10" s="81">
        <f>IF(AND(E10="",G10="",I10="",K10="",M10="",O10=""),"",E10+G10+I10+K10+M10+O10)</f>
        <v>33</v>
      </c>
      <c r="R10" s="23">
        <f>IF(T10,"",RANK(S10,S4:S15,0)+T10)</f>
        <v>1</v>
      </c>
      <c r="S10">
        <f>IF(C10="",-10000,IF(P10="","",-(RANK(P10,P4:P15,0)*1000-Q10)))</f>
        <v>-967</v>
      </c>
      <c r="T10" t="b">
        <f>IF(C10="",TRUE)</f>
        <v>0</v>
      </c>
      <c r="U10" t="e">
        <f>VLOOKUP(B10&amp;" "&amp;D1,[1]UITSLAGEN!$N$6:$O$113,2,FALSE)</f>
        <v>#N/A</v>
      </c>
      <c r="V10">
        <f>VLOOKUP(B10&amp;" "&amp;F1,[1]UITSLAGEN!$N$6:$O$113,2,FALSE)</f>
        <v>1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 t="e">
        <f>VLOOKUP(B10&amp;" "&amp;L1,[1]UITSLAGEN!$N$6:$O$113,2,FALSE)</f>
        <v>#N/A</v>
      </c>
      <c r="Z10" t="e">
        <f>VLOOKUP(B10&amp;" "&amp;N1,[1]UITSLAGEN!$N$6:$O$113,2,FALSE)</f>
        <v>#N/A</v>
      </c>
      <c r="AA10">
        <f>IF(AND(ISNA(U10),ISNA(U11)),"",IF(ISNA(U10),0,U10)+IF(ISNA(U11),0,U11))</f>
        <v>4</v>
      </c>
      <c r="AB10">
        <f>IF(AND(ISNA(V10),ISNA(V11)),"",IF(ISNA(V10),0,V10)+IF(ISNA(V11),0,V11))</f>
        <v>1</v>
      </c>
      <c r="AC10">
        <f>IF(AND(ISNA(W10),ISNA(W11)),"",IF(ISNA(W10),0,W10)+IF(ISNA(W11),0,W11))</f>
        <v>4</v>
      </c>
      <c r="AE10" t="str">
        <f>IF(AND(ISNA(Y10),ISNA(Y11)),"",IF(ISNA(Y10),0,Y10)+IF(ISNA(Y11),0,Y11))</f>
        <v/>
      </c>
      <c r="AF10" t="str">
        <f>IF(AND(ISNA(Z10),ISNA(Z11)),"",IF(ISNA(Z10),0,Z10)+IF(ISNA(Z11),0,Z11))</f>
        <v/>
      </c>
    </row>
    <row r="11" spans="2:32" ht="30" customHeight="1" thickBot="1" x14ac:dyDescent="0.3">
      <c r="B11" s="64"/>
      <c r="C11" s="82"/>
      <c r="D11" s="40"/>
      <c r="E11" s="29"/>
      <c r="F11" s="86"/>
      <c r="G11" s="29"/>
      <c r="H11" s="86"/>
      <c r="I11" s="29"/>
      <c r="J11" s="94"/>
      <c r="K11" s="84"/>
      <c r="L11" s="30"/>
      <c r="M11" s="29"/>
      <c r="N11" s="86"/>
      <c r="O11" s="31"/>
      <c r="P11" s="87"/>
      <c r="Q11" s="88"/>
      <c r="R11" s="34"/>
      <c r="U11">
        <f>VLOOKUP(D1&amp;" "&amp;B10,[1]UITSLAGEN!$N$6:$Q$113,4,FALSE)</f>
        <v>4</v>
      </c>
      <c r="V11" t="e">
        <f>VLOOKUP(F1&amp;" "&amp;B10,[1]UITSLAGEN!$N$6:$Q$113,4,FALSE)</f>
        <v>#N/A</v>
      </c>
      <c r="W11">
        <f>VLOOKUP(H1&amp;" "&amp;B10,[1]UITSLAGEN!$N$6:$Q$113,4,FALSE)</f>
        <v>4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4</v>
      </c>
      <c r="AB11">
        <f>IF(AND(ISNA(V10),ISNA(V11)),0,IF(ISNA(V11),0,-VLOOKUP(F1&amp;" "&amp;B10,[1]UITSLAGEN!$N$6:$S$113,5,FALSE))+IF(ISNA(V10),0,VLOOKUP(B10&amp;" "&amp;F1,[1]UITSLAGEN!$N$6:$S$113,5,FALSE)))</f>
        <v>-1</v>
      </c>
      <c r="AC11">
        <f>IF(AND(ISNA(W10),ISNA(W11)),0,IF(ISNA(W11),0,-VLOOKUP(H1&amp;" "&amp;B10,[1]UITSLAGEN!$N$6:$S$113,5,FALSE))+IF(ISNA(W10),0,VLOOKUP(B10&amp;" "&amp;H1,[1]UITSLAGEN!$N$6:$S$113,5,FALSE)))</f>
        <v>30</v>
      </c>
      <c r="AE11">
        <f>IF(AND(ISNA(Y10),ISNA(Y11)),0,IF(ISNA(Y11),0,-VLOOKUP(L1&amp;" "&amp;B10,[1]UITSLAGEN!$N$6:$S$113,5,FALSE))+IF(ISNA(Y10),0,VLOOKUP(B10&amp;" "&amp;L1,[1]UITSLAGEN!$N$6:$S$113,5,FALSE)))</f>
        <v>0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57" t="s">
        <v>18</v>
      </c>
      <c r="C12" s="73" t="str">
        <f>IF(ISNA(VLOOKUP(B12,[1]teams!$B$1:$C$77,2,FALSE)),"",VLOOKUP(B12,[1]teams!$B$1:$C$77,2,FALSE))</f>
        <v/>
      </c>
      <c r="D12" s="35" t="str">
        <f>AA12</f>
        <v/>
      </c>
      <c r="E12" s="39">
        <f>AA13</f>
        <v>0</v>
      </c>
      <c r="F12" s="92" t="str">
        <f>AB12</f>
        <v/>
      </c>
      <c r="G12" s="39">
        <f>AB13</f>
        <v>0</v>
      </c>
      <c r="H12" s="92" t="str">
        <f>AC12</f>
        <v/>
      </c>
      <c r="I12" s="39">
        <f>AC13</f>
        <v>0</v>
      </c>
      <c r="J12" s="92" t="str">
        <f>AD12</f>
        <v/>
      </c>
      <c r="K12" s="39">
        <f>AD13</f>
        <v>0</v>
      </c>
      <c r="L12" s="90"/>
      <c r="M12" s="91"/>
      <c r="N12" s="97" t="str">
        <f>AF12</f>
        <v/>
      </c>
      <c r="O12" s="93">
        <f>AF13</f>
        <v>0</v>
      </c>
      <c r="P12" s="80">
        <f>IF(NOT(ISTEXT(D12)),D12) +IF(NOT(ISTEXT(F12)),F12)+IF(NOT(ISTEXT(H12)),H12) +IF(NOT(ISTEXT(J12)),J12)+IF(NOT(ISTEXT(L12)),L12) +IF(NOT(ISTEXT(N12)),N12)</f>
        <v>0</v>
      </c>
      <c r="Q12" s="81">
        <f>IF(AND(E12="",G12="",I12="",K12="",M12="",O12=""),"",E12+G12+I12+K12+M12+O12)</f>
        <v>0</v>
      </c>
      <c r="R12" s="23" t="str">
        <f>IF(T12,"",RANK(S12,S4:S15,0)+T12)</f>
        <v/>
      </c>
      <c r="S12">
        <f>IF(C12="",-10000,IF(P12="","",-(RANK(P12,P4:P15,0)*1000-Q12)))</f>
        <v>-10000</v>
      </c>
      <c r="T12" t="b">
        <f>IF(C12="",TRUE)</f>
        <v>1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 t="e">
        <f>VLOOKUP(B12&amp;" "&amp;N1,[1]UITSLAGEN!$N$6:$O$113,2,FALSE)</f>
        <v>#N/A</v>
      </c>
      <c r="AA12" t="str">
        <f>IF(AND(ISNA(U12),ISNA(U13)),"",IF(ISNA(U12),0,U12)+IF(ISNA(U13),0,U13))</f>
        <v/>
      </c>
      <c r="AB12" t="str">
        <f>IF(AND(ISNA(V12),ISNA(V13)),"",IF(ISNA(V12),0,V12)+IF(ISNA(V13),0,V13))</f>
        <v/>
      </c>
      <c r="AC12" t="str">
        <f>IF(AND(ISNA(W12),ISNA(W13)),"",IF(ISNA(W12),0,W12)+IF(ISNA(W13),0,W13))</f>
        <v/>
      </c>
      <c r="AD12" t="str">
        <f>IF(AND(ISNA(X12),ISNA(X13)),"",IF(ISNA(X12),0,X12)+IF(ISNA(X13),0,X13))</f>
        <v/>
      </c>
      <c r="AF12" t="str">
        <f>IF(AND(ISNA(Z12),ISNA(Z13)),"",IF(ISNA(Z12),0,Z12)+IF(ISNA(Z13),0,Z13))</f>
        <v/>
      </c>
    </row>
    <row r="13" spans="2:32" ht="30" customHeight="1" thickBot="1" x14ac:dyDescent="0.3">
      <c r="B13" s="64"/>
      <c r="C13" s="82"/>
      <c r="D13" s="40"/>
      <c r="E13" s="29"/>
      <c r="F13" s="86"/>
      <c r="G13" s="29"/>
      <c r="H13" s="86"/>
      <c r="I13" s="29"/>
      <c r="J13" s="86"/>
      <c r="K13" s="29"/>
      <c r="L13" s="94"/>
      <c r="M13" s="84"/>
      <c r="N13" s="30"/>
      <c r="O13" s="31"/>
      <c r="P13" s="87"/>
      <c r="Q13" s="88"/>
      <c r="R13" s="34"/>
      <c r="U13" t="e">
        <f>VLOOKUP(D1&amp;" "&amp;B12,[1]UITSLAGEN!$N$6:$Q$113,4,FALSE)</f>
        <v>#N/A</v>
      </c>
      <c r="V13" t="e">
        <f>VLOOKUP(F1&amp;" "&amp;B12,[1]UITSLAGEN!$N$6:$Q$113,4,FALSE)</f>
        <v>#N/A</v>
      </c>
      <c r="W13" t="e">
        <f>VLOOKUP(H1&amp;" "&amp;B12,[1]UITSLAGEN!$N$6:$Q$113,4,FALSE)</f>
        <v>#N/A</v>
      </c>
      <c r="X13" t="e">
        <f>VLOOKUP(J1&amp;" "&amp;B12,[1]UITSLAGEN!$N$6:$Q$113,4,FALSE)</f>
        <v>#N/A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0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0</v>
      </c>
      <c r="AF13">
        <f>IF(AND(ISNA(Z12),ISNA(Z13)),0,IF(ISNA(Z13),0,-VLOOKUP(N1&amp;" "&amp;B12,[1]UITSLAGEN!$N$6:$S$113,5,FALSE))+IF(ISNA(Z12),0,VLOOKUP(B12&amp;" "&amp;N1,[1]UITSLAGEN!$N$6:$S$113,5,FALSE)))</f>
        <v>0</v>
      </c>
    </row>
    <row r="14" spans="2:32" ht="30" customHeight="1" x14ac:dyDescent="0.25">
      <c r="B14" s="57" t="s">
        <v>19</v>
      </c>
      <c r="C14" s="98" t="str">
        <f>IF(ISNA(VLOOKUP(B14,[1]teams!$B$1:$C$77,2,FALSE)),"",VLOOKUP(B14,[1]teams!$B$1:$C$77,2,FALSE))</f>
        <v/>
      </c>
      <c r="D14" s="89" t="str">
        <f>AA14</f>
        <v/>
      </c>
      <c r="E14" s="77">
        <f>AA15</f>
        <v>0</v>
      </c>
      <c r="F14" s="78" t="str">
        <f>AB14</f>
        <v/>
      </c>
      <c r="G14" s="77">
        <f>AB15</f>
        <v>0</v>
      </c>
      <c r="H14" s="78" t="str">
        <f>AC14</f>
        <v/>
      </c>
      <c r="I14" s="77">
        <f>AC15</f>
        <v>0</v>
      </c>
      <c r="J14" s="78" t="str">
        <f>AD14</f>
        <v/>
      </c>
      <c r="K14" s="77">
        <f>AD15</f>
        <v>0</v>
      </c>
      <c r="L14" s="78" t="str">
        <f>AE14</f>
        <v/>
      </c>
      <c r="M14" s="77">
        <f>AE15</f>
        <v>0</v>
      </c>
      <c r="N14" s="99"/>
      <c r="O14" s="100"/>
      <c r="P14" s="80">
        <f>IF(NOT(ISTEXT(D14)),D14) +IF(NOT(ISTEXT(F14)),F14)+IF(NOT(ISTEXT(H14)),H14) +IF(NOT(ISTEXT(J14)),J14)+IF(NOT(ISTEXT(L14)),L14) +IF(NOT(ISTEXT(N14)),N14)</f>
        <v>0</v>
      </c>
      <c r="Q14" s="81">
        <f>IF(AND(E14="",G14="",I14="",K14="",M14="",O14=""),"",E14+G14+I14+K14+M14+O14)</f>
        <v>0</v>
      </c>
      <c r="R14" s="23" t="str">
        <f>IF(T14,"",RANK(S14,S4:S15,0)+T14)</f>
        <v/>
      </c>
      <c r="S14">
        <f>IF(C14="",-10000,IF(P14="","",-(RANK(P14,P4:P15,0)*1000-Q14)))</f>
        <v>-10000</v>
      </c>
      <c r="T14" t="b">
        <f>IF(C14="",TRUE)</f>
        <v>1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 t="str">
        <f>IF(AND(ISNA(W14),ISNA(W15)),"",IF(ISNA(W14),0,W14)+IF(ISNA(W15),0,W15))</f>
        <v/>
      </c>
      <c r="AD14" t="str">
        <f>IF(AND(ISNA(X14),ISNA(X15)),"",IF(ISNA(X14),0,X14)+IF(ISNA(X15),0,X15))</f>
        <v/>
      </c>
      <c r="AE14" t="str">
        <f>IF(AND(ISNA(Y14),ISNA(Y15)),"",IF(ISNA(Y14),0,Y14)+IF(ISNA(Y15),0,Y15))</f>
        <v/>
      </c>
    </row>
    <row r="15" spans="2:32" ht="30" customHeight="1" thickBot="1" x14ac:dyDescent="0.3">
      <c r="B15" s="64"/>
      <c r="C15" s="101"/>
      <c r="D15" s="102"/>
      <c r="E15" s="55"/>
      <c r="F15" s="103"/>
      <c r="G15" s="55"/>
      <c r="H15" s="103"/>
      <c r="I15" s="55"/>
      <c r="J15" s="103"/>
      <c r="K15" s="55"/>
      <c r="L15" s="103"/>
      <c r="M15" s="55"/>
      <c r="N15" s="104"/>
      <c r="O15" s="105"/>
      <c r="P15" s="87"/>
      <c r="Q15" s="88"/>
      <c r="R15" s="34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 t="e">
        <f>VLOOKUP(H1&amp;" "&amp;B14,[1]UITSLAGEN!$N$6:$Q$113,4,FALSE)</f>
        <v>#N/A</v>
      </c>
      <c r="X15" t="e">
        <f>VLOOKUP(J1&amp;" "&amp;B14,[1]UITSLAGEN!$N$6:$Q$113,4,FALSE)</f>
        <v>#N/A</v>
      </c>
      <c r="Y15" t="e">
        <f>VLOOKUP(L1&amp;" "&amp;B14,[1]UITSLAGEN!$N$6:$Q$113,4,FALSE)</f>
        <v>#N/A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0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0</v>
      </c>
    </row>
    <row r="16" spans="2:32" ht="22.35" customHeight="1" thickBot="1" x14ac:dyDescent="0.3">
      <c r="D16" t="str">
        <f>B19</f>
        <v>3-B1</v>
      </c>
      <c r="F16" t="str">
        <f>B21</f>
        <v>3-B2</v>
      </c>
      <c r="H16" t="str">
        <f>B23</f>
        <v>3-B3</v>
      </c>
      <c r="J16" t="str">
        <f>B25</f>
        <v>3-B4</v>
      </c>
      <c r="L16" t="str">
        <f>B27</f>
        <v>3-B5</v>
      </c>
      <c r="N16" t="str">
        <f>B29</f>
        <v>3-B6</v>
      </c>
    </row>
    <row r="17" spans="2:32" ht="30" customHeight="1" x14ac:dyDescent="0.25">
      <c r="B17" s="57" t="s">
        <v>13</v>
      </c>
      <c r="C17" s="58" t="s">
        <v>10</v>
      </c>
      <c r="D17" s="59" t="str">
        <f>+C19</f>
        <v>Sp. Stad Lucas M3</v>
      </c>
      <c r="E17" s="60"/>
      <c r="F17" s="59" t="str">
        <f>+C21</f>
        <v>Sp.Stad Raven M3</v>
      </c>
      <c r="G17" s="60"/>
      <c r="H17" s="59" t="str">
        <f>+C23</f>
        <v>VCH Dive</v>
      </c>
      <c r="I17" s="60"/>
      <c r="J17" s="59" t="str">
        <f>+C25</f>
        <v>VHZ Pepper</v>
      </c>
      <c r="K17" s="60"/>
      <c r="L17" s="59" t="str">
        <f>+C27</f>
        <v>SAS Super</v>
      </c>
      <c r="M17" s="61"/>
      <c r="N17" s="59" t="str">
        <f>+C29</f>
        <v>SV Supersmashers</v>
      </c>
      <c r="O17" s="61"/>
      <c r="P17" s="62" t="s">
        <v>2</v>
      </c>
      <c r="Q17" s="63"/>
      <c r="R17" s="63" t="s">
        <v>3</v>
      </c>
    </row>
    <row r="18" spans="2:32" ht="30" customHeight="1" thickBot="1" x14ac:dyDescent="0.3">
      <c r="B18" s="64"/>
      <c r="C18" s="65"/>
      <c r="D18" s="66"/>
      <c r="E18" s="67"/>
      <c r="F18" s="66"/>
      <c r="G18" s="67"/>
      <c r="H18" s="66"/>
      <c r="I18" s="67"/>
      <c r="J18" s="66"/>
      <c r="K18" s="67"/>
      <c r="L18" s="68"/>
      <c r="M18" s="69"/>
      <c r="N18" s="68"/>
      <c r="O18" s="69"/>
      <c r="P18" s="70"/>
      <c r="Q18" s="71"/>
      <c r="R18" s="72"/>
    </row>
    <row r="19" spans="2:32" ht="30" customHeight="1" x14ac:dyDescent="0.25">
      <c r="B19" s="57" t="s">
        <v>20</v>
      </c>
      <c r="C19" s="73" t="str">
        <f>IF(ISNA(VLOOKUP(B19,[1]teams!$B$1:$C$77,2,FALSE)),"",VLOOKUP(B19,[1]teams!$B$1:$C$77,2,FALSE))</f>
        <v>Sp. Stad Lucas M3</v>
      </c>
      <c r="D19" s="74"/>
      <c r="E19" s="75"/>
      <c r="F19" s="76">
        <f>AB19</f>
        <v>0</v>
      </c>
      <c r="G19" s="77">
        <f>AB20</f>
        <v>-13</v>
      </c>
      <c r="H19" s="78">
        <f>AC19</f>
        <v>2</v>
      </c>
      <c r="I19" s="77">
        <f>AC20</f>
        <v>2</v>
      </c>
      <c r="J19" s="78" t="str">
        <f>AD19</f>
        <v/>
      </c>
      <c r="K19" s="77">
        <f>AD20</f>
        <v>0</v>
      </c>
      <c r="L19" s="78" t="str">
        <f>AE19</f>
        <v/>
      </c>
      <c r="M19" s="77">
        <f>AE20</f>
        <v>0</v>
      </c>
      <c r="N19" s="76">
        <f>AF19</f>
        <v>0</v>
      </c>
      <c r="O19" s="79">
        <f>AF20</f>
        <v>-50</v>
      </c>
      <c r="P19" s="80">
        <f>IF(NOT(ISTEXT(D19)),D19) +IF(NOT(ISTEXT(F19)),F19)+IF(NOT(ISTEXT(H19)),H19) +IF(NOT(ISTEXT(J19)),J19)+IF(NOT(ISTEXT(L19)),L19) +IF(NOT(ISTEXT(N19)),N19)</f>
        <v>2</v>
      </c>
      <c r="Q19" s="81">
        <f>IF(AND(E19="",G19="",I19="",K19="",M19="",O19=""),"",E19+G19+I19+K19+M19+O19)</f>
        <v>-61</v>
      </c>
      <c r="R19" s="23">
        <f>IF(T19,"",RANK(S19,S19:S30,0)+T19)</f>
        <v>6</v>
      </c>
      <c r="S19">
        <f>IF(C19="",-10000,IF(P19="","",-(RANK(P19,P19:P30,0)*1000-Q19)))</f>
        <v>-6061</v>
      </c>
      <c r="T19" t="b">
        <f>IF(C19="",TRUE)</f>
        <v>0</v>
      </c>
      <c r="U19" t="e">
        <f>VLOOKUP(B19&amp;" "&amp;D16,[1]UITSLAGEN!$N$6:$O$113,2,FALSE)</f>
        <v>#N/A</v>
      </c>
      <c r="V19">
        <f>VLOOKUP(B19&amp;" "&amp;F16,[1]UITSLAGEN!$N$6:$O$113,2,FALSE)</f>
        <v>0</v>
      </c>
      <c r="W19">
        <f>VLOOKUP(B19&amp;" "&amp;H16,[1]UITSLAGEN!$N$6:$O$113,2,FALSE)</f>
        <v>2</v>
      </c>
      <c r="X19" t="e">
        <f>VLOOKUP(B19&amp;" "&amp;J16,[1]UITSLAGEN!$N$6:$O$113,2,FALSE)</f>
        <v>#N/A</v>
      </c>
      <c r="Y19" t="e">
        <f>VLOOKUP(B19&amp;" "&amp;L16,[1]UITSLAGEN!$N$6:$O$113,2,FALSE)</f>
        <v>#N/A</v>
      </c>
      <c r="Z19" t="e">
        <f>VLOOKUP(B19&amp;" "&amp;N16,[1]UITSLAGEN!$N$6:$O$113,2,FALSE)</f>
        <v>#N/A</v>
      </c>
      <c r="AA19" t="str">
        <f t="shared" ref="AA19:AF19" si="1">IF(AND(ISNA(U19),ISNA(U20)),"",IF(ISNA(U19),0,U19)+IF(ISNA(U20),0,U20))</f>
        <v/>
      </c>
      <c r="AB19">
        <f t="shared" si="1"/>
        <v>0</v>
      </c>
      <c r="AC19">
        <f t="shared" si="1"/>
        <v>2</v>
      </c>
      <c r="AD19" t="str">
        <f t="shared" si="1"/>
        <v/>
      </c>
      <c r="AE19" t="str">
        <f t="shared" si="1"/>
        <v/>
      </c>
      <c r="AF19">
        <f t="shared" si="1"/>
        <v>0</v>
      </c>
    </row>
    <row r="20" spans="2:32" ht="30" customHeight="1" thickBot="1" x14ac:dyDescent="0.3">
      <c r="B20" s="64"/>
      <c r="C20" s="82"/>
      <c r="D20" s="83"/>
      <c r="E20" s="84"/>
      <c r="F20" s="76"/>
      <c r="G20" s="85"/>
      <c r="H20" s="86"/>
      <c r="I20" s="29"/>
      <c r="J20" s="86"/>
      <c r="K20" s="29"/>
      <c r="L20" s="86"/>
      <c r="M20" s="29"/>
      <c r="N20" s="30"/>
      <c r="O20" s="31"/>
      <c r="P20" s="87"/>
      <c r="Q20" s="88"/>
      <c r="R20" s="34"/>
      <c r="U20" t="e">
        <f>VLOOKUP(D16&amp;" "&amp;B19,[1]UITSLAGEN!$N$6:$Q$113,4,FALSE)</f>
        <v>#N/A</v>
      </c>
      <c r="V20" t="e">
        <f>VLOOKUP(F16&amp;" "&amp;B19,[1]UITSLAGEN!$N$6:$Q$113,4,FALSE)</f>
        <v>#N/A</v>
      </c>
      <c r="W20" t="e">
        <f>VLOOKUP(H16&amp;" "&amp;B19,[1]UITSLAGEN!$N$6:$Q$113,4,FALSE)</f>
        <v>#N/A</v>
      </c>
      <c r="X20" t="e">
        <f>VLOOKUP(J16&amp;" "&amp;B19,[1]UITSLAGEN!$N$6:$Q$113,4,FALSE)</f>
        <v>#N/A</v>
      </c>
      <c r="Y20" t="e">
        <f>VLOOKUP(L16&amp;" "&amp;B19,[1]UITSLAGEN!$N$6:$Q$113,4,FALSE)</f>
        <v>#N/A</v>
      </c>
      <c r="Z20">
        <f>VLOOKUP(N16&amp;" "&amp;B19,[1]UITSLAGEN!$N$6:$Q$113,4,FALSE)</f>
        <v>0</v>
      </c>
      <c r="AB20">
        <f>IF(AND(ISNA(V19),ISNA(V20)),0,IF(ISNA(V20),0,-VLOOKUP(F16&amp;" "&amp;B19,[1]UITSLAGEN!$N$6:$S$113,5,FALSE))+IF(ISNA(V19),0,VLOOKUP(B19&amp;" "&amp;F16,[1]UITSLAGEN!$N$6:$S$113,5,FALSE)))</f>
        <v>-13</v>
      </c>
      <c r="AC20">
        <f>IF(AND(ISNA(W19),ISNA(W20)),0,IF(ISNA(W20),0,-VLOOKUP(H16&amp;" "&amp;B19,[1]UITSLAGEN!$N$6:$S$113,5,FALSE))+IF(ISNA(W19),0,VLOOKUP(B19&amp;" "&amp;H16,[1]UITSLAGEN!$N$6:$S$113,5,FALSE)))</f>
        <v>2</v>
      </c>
      <c r="AD20">
        <f>IF(AND(ISNA(X19),ISNA(X20)),0,IF(ISNA(X20),0,-VLOOKUP(J16&amp;" "&amp;B19,[1]UITSLAGEN!$N$6:$S$113,5,FALSE))+IF(ISNA(X19),0,VLOOKUP(B19&amp;" "&amp;J16,[1]UITSLAGEN!$N$6:$S$113,5,FALSE)))</f>
        <v>0</v>
      </c>
      <c r="AE20">
        <f>IF(AND(ISNA(Y19),ISNA(Y20)),0,IF(ISNA(Y20),0,-VLOOKUP(L16&amp;" "&amp;B19,[1]UITSLAGEN!$N$6:$S$113,5,FALSE))+IF(ISNA(Y19),0,VLOOKUP(B19&amp;" "&amp;L16,[1]UITSLAGEN!$N$6:$S$113,5,FALSE)))</f>
        <v>0</v>
      </c>
      <c r="AF20">
        <f>IF(AND(ISNA(Z19),ISNA(Z20)),0,IF(ISNA(Z20),0,-VLOOKUP(N16&amp;" "&amp;B19,[1]UITSLAGEN!$N$6:$S$113,5,FALSE))+IF(ISNA(Z19),0,VLOOKUP(B19&amp;" "&amp;N16,[1]UITSLAGEN!$N$6:$S$113,5,FALSE)))</f>
        <v>-50</v>
      </c>
    </row>
    <row r="21" spans="2:32" ht="30" customHeight="1" x14ac:dyDescent="0.25">
      <c r="B21" s="57" t="s">
        <v>21</v>
      </c>
      <c r="C21" s="73" t="str">
        <f>IF(ISNA(VLOOKUP(B21,[1]teams!$B$1:$C$77,2,FALSE)),"",VLOOKUP(B21,[1]teams!$B$1:$C$77,2,FALSE))</f>
        <v>Sp.Stad Raven M3</v>
      </c>
      <c r="D21" s="89">
        <f>AA21</f>
        <v>4</v>
      </c>
      <c r="E21" s="77">
        <f>AA22</f>
        <v>13</v>
      </c>
      <c r="F21" s="90"/>
      <c r="G21" s="91"/>
      <c r="H21" s="78">
        <f>AC21</f>
        <v>2</v>
      </c>
      <c r="I21" s="39">
        <f>AC22</f>
        <v>-3</v>
      </c>
      <c r="J21" s="78">
        <f>AD21</f>
        <v>4</v>
      </c>
      <c r="K21" s="36">
        <f>AD22</f>
        <v>6</v>
      </c>
      <c r="L21" s="92" t="str">
        <f>AE21</f>
        <v/>
      </c>
      <c r="M21" s="39">
        <f>AE22</f>
        <v>0</v>
      </c>
      <c r="N21" s="76" t="str">
        <f>AF21</f>
        <v/>
      </c>
      <c r="O21" s="93">
        <f>AF22</f>
        <v>0</v>
      </c>
      <c r="P21" s="80">
        <f>IF(NOT(ISTEXT(D21)),D21) +IF(NOT(ISTEXT(F21)),F21)+IF(NOT(ISTEXT(H21)),H21) +IF(NOT(ISTEXT(J21)),J21)+IF(NOT(ISTEXT(L21)),L21) +IF(NOT(ISTEXT(N21)),N21)</f>
        <v>10</v>
      </c>
      <c r="Q21" s="81">
        <f>IF(AND(E21="",G21="",I21="",K21="",M21="",O21=""),"",E21+G21+I21+K21+M21+O21)</f>
        <v>16</v>
      </c>
      <c r="R21" s="23">
        <f>IF(T21,"",RANK(S21,S19:S30,0)+T21)</f>
        <v>1</v>
      </c>
      <c r="S21">
        <f>IF(C21="",-10000,IF(P21="","",-(RANK(P21,P19:P30,0)*1000-Q21)))</f>
        <v>-984</v>
      </c>
      <c r="T21" t="b">
        <f>IF(C21="",TRUE)</f>
        <v>0</v>
      </c>
      <c r="U21" t="e">
        <f>VLOOKUP(B21&amp;" "&amp;D16,[1]UITSLAGEN!$N$6:$O$113,2,FALSE)</f>
        <v>#N/A</v>
      </c>
      <c r="V21" t="e">
        <f>VLOOKUP(B21&amp;" "&amp;F16,[1]UITSLAGEN!$N$6:$O$113,2,FALSE)</f>
        <v>#N/A</v>
      </c>
      <c r="W21">
        <f>VLOOKUP(B21&amp;" "&amp;H16,[1]UITSLAGEN!$N$6:$O$113,2,FALSE)</f>
        <v>2</v>
      </c>
      <c r="X21">
        <f>VLOOKUP(B21&amp;" "&amp;J16,[1]UITSLAGEN!$N$6:$O$113,2,FALSE)</f>
        <v>4</v>
      </c>
      <c r="Y21" t="e">
        <f>VLOOKUP(B21&amp;" "&amp;L16,[1]UITSLAGEN!$N$6:$O$113,2,FALSE)</f>
        <v>#N/A</v>
      </c>
      <c r="Z21" t="e">
        <f>VLOOKUP(B21&amp;" "&amp;N16,[1]UITSLAGEN!$N$6:$O$113,2,FALSE)</f>
        <v>#N/A</v>
      </c>
      <c r="AA21">
        <f>IF(AND(ISNA(U21),ISNA(U22)),"",IF(ISNA(U21),0,U21)+IF(ISNA(U22),0,U22))</f>
        <v>4</v>
      </c>
      <c r="AC21">
        <f>IF(AND(ISNA(W21),ISNA(W22)),"",IF(ISNA(W21),0,W21)+IF(ISNA(W22),0,W22))</f>
        <v>2</v>
      </c>
      <c r="AD21">
        <f>IF(AND(ISNA(X21),ISNA(X22)),"",IF(ISNA(X21),0,X21)+IF(ISNA(X22),0,X22))</f>
        <v>4</v>
      </c>
      <c r="AE21" t="str">
        <f>IF(AND(ISNA(Y21),ISNA(Y22)),"",IF(ISNA(Y21),0,Y21)+IF(ISNA(Y22),0,Y22))</f>
        <v/>
      </c>
      <c r="AF21" t="str">
        <f>IF(AND(ISNA(Z21),ISNA(Z22)),"",IF(ISNA(Z21),0,Z21)+IF(ISNA(Z22),0,Z22))</f>
        <v/>
      </c>
    </row>
    <row r="22" spans="2:32" ht="30" customHeight="1" thickBot="1" x14ac:dyDescent="0.3">
      <c r="B22" s="64"/>
      <c r="C22" s="82"/>
      <c r="D22" s="40"/>
      <c r="E22" s="29"/>
      <c r="F22" s="94"/>
      <c r="G22" s="84"/>
      <c r="H22" s="78"/>
      <c r="I22" s="85"/>
      <c r="J22" s="86"/>
      <c r="K22" s="41"/>
      <c r="L22" s="86"/>
      <c r="M22" s="29"/>
      <c r="N22" s="30"/>
      <c r="O22" s="31"/>
      <c r="P22" s="87"/>
      <c r="Q22" s="88"/>
      <c r="R22" s="34"/>
      <c r="U22">
        <f>VLOOKUP(D16&amp;" "&amp;B21,[1]UITSLAGEN!$N$6:$Q$113,4,FALSE)</f>
        <v>4</v>
      </c>
      <c r="V22" t="e">
        <f>VLOOKUP(F16&amp;" "&amp;B21,[1]UITSLAGEN!$N$6:$Q$113,4,FALSE)</f>
        <v>#N/A</v>
      </c>
      <c r="W22" t="e">
        <f>VLOOKUP(H16&amp;" "&amp;B21,[1]UITSLAGEN!$N$6:$Q$113,4,FALSE)</f>
        <v>#N/A</v>
      </c>
      <c r="X22" t="e">
        <f>VLOOKUP(J16&amp;" "&amp;B21,[1]UITSLAGEN!$N$6:$Q$113,4,FALSE)</f>
        <v>#N/A</v>
      </c>
      <c r="Y22" t="e">
        <f>VLOOKUP(L16&amp;" "&amp;B21,[1]UITSLAGEN!$N$6:$Q$113,4,FALSE)</f>
        <v>#N/A</v>
      </c>
      <c r="Z22" t="e">
        <f>VLOOKUP(N16&amp;" "&amp;B21,[1]UITSLAGEN!$N$6:$Q$113,4,FALSE)</f>
        <v>#N/A</v>
      </c>
      <c r="AA22">
        <f>IF(AND(ISNA(U21),ISNA(U22)),0,IF(ISNA(U22),0,-VLOOKUP(D16&amp;" "&amp;B21,[1]UITSLAGEN!$N$6:$S$113,5,FALSE))+IF(ISNA(U21),0,VLOOKUP(B21&amp;" "&amp;D16,[1]UITSLAGEN!$N$6:$S$113,5,FALSE)))</f>
        <v>13</v>
      </c>
      <c r="AC22">
        <f>IF(AND(ISNA(W21),ISNA(W22)),0,IF(ISNA(W22),0,-VLOOKUP(H16&amp;" "&amp;B21,[1]UITSLAGEN!$N$6:$S$113,5,FALSE))+IF(ISNA(W21),0,VLOOKUP(B21&amp;" "&amp;H16,[1]UITSLAGEN!$N$6:$S$113,5,FALSE)))</f>
        <v>-3</v>
      </c>
      <c r="AD22">
        <f>IF(AND(ISNA(X21),ISNA(X22)),0,IF(ISNA(X22),0,-VLOOKUP(J16&amp;" "&amp;B21,[1]UITSLAGEN!$N$6:$S$113,5,FALSE))+IF(ISNA(X21),0,VLOOKUP(B21&amp;" "&amp;J16,[1]UITSLAGEN!$N$6:$S$113,5,FALSE)))</f>
        <v>6</v>
      </c>
      <c r="AE22">
        <f>IF(AND(ISNA(Y21),ISNA(Y22)),0,IF(ISNA(Y22),0,-VLOOKUP(L16&amp;" "&amp;B21,[1]UITSLAGEN!$N$6:$S$113,5,FALSE))+IF(ISNA(Y21),0,VLOOKUP(B21&amp;" "&amp;L16,[1]UITSLAGEN!$N$6:$S$113,5,FALSE)))</f>
        <v>0</v>
      </c>
      <c r="AF22">
        <f>IF(AND(ISNA(Z21),ISNA(Z22)),0,IF(ISNA(Z22),0,-VLOOKUP(N16&amp;" "&amp;B21,[1]UITSLAGEN!$N$6:$S$113,5,FALSE))+IF(ISNA(Z21),0,VLOOKUP(B21&amp;" "&amp;N16,[1]UITSLAGEN!$N$6:$S$113,5,FALSE)))</f>
        <v>0</v>
      </c>
    </row>
    <row r="23" spans="2:32" ht="30" customHeight="1" x14ac:dyDescent="0.25">
      <c r="B23" s="57" t="s">
        <v>22</v>
      </c>
      <c r="C23" s="73" t="str">
        <f>IF(ISNA(VLOOKUP(B23,[1]teams!$B$1:$C$77,2,FALSE)),"",VLOOKUP(B23,[1]teams!$B$1:$C$77,2,FALSE))</f>
        <v>VCH Dive</v>
      </c>
      <c r="D23" s="89">
        <f>AA23</f>
        <v>2</v>
      </c>
      <c r="E23" s="106">
        <f>AA24</f>
        <v>-2</v>
      </c>
      <c r="F23" s="78">
        <f>AB23</f>
        <v>2</v>
      </c>
      <c r="G23" s="39">
        <f>AB24</f>
        <v>3</v>
      </c>
      <c r="H23" s="90"/>
      <c r="I23" s="91"/>
      <c r="J23" s="92">
        <f>AD23</f>
        <v>0</v>
      </c>
      <c r="K23" s="39">
        <f>AD24</f>
        <v>-15</v>
      </c>
      <c r="L23" s="92" t="str">
        <f>AE23</f>
        <v/>
      </c>
      <c r="M23" s="39">
        <f>AE24</f>
        <v>0</v>
      </c>
      <c r="N23" s="76" t="str">
        <f>AF23</f>
        <v/>
      </c>
      <c r="O23" s="93">
        <f>AF24</f>
        <v>0</v>
      </c>
      <c r="P23" s="80">
        <f>IF(NOT(ISTEXT(D23)),D23) +IF(NOT(ISTEXT(F23)),F23)+IF(NOT(ISTEXT(H23)),H23) +IF(NOT(ISTEXT(J23)),J23)+IF(NOT(ISTEXT(L23)),L23) +IF(NOT(ISTEXT(N23)),N23)</f>
        <v>4</v>
      </c>
      <c r="Q23" s="81">
        <f>IF(AND(E23="",G23="",I23="",K23="",M23="",O23=""),"",E23+G23+I23+K23+M23+O23)</f>
        <v>-14</v>
      </c>
      <c r="R23" s="23">
        <f>IF(T23,"",RANK(S23,S19:S30,0)+T23)</f>
        <v>5</v>
      </c>
      <c r="S23">
        <f>IF(C23="",-10000,IF(P23="","",-(RANK(P23,P19:P30,0)*1000-Q23)))</f>
        <v>-4014</v>
      </c>
      <c r="T23" t="b">
        <f>IF(C23="",TRUE)</f>
        <v>0</v>
      </c>
      <c r="U23" t="e">
        <f>VLOOKUP(B23&amp;" "&amp;D16,[1]UITSLAGEN!$N$6:$O$113,2,FALSE)</f>
        <v>#N/A</v>
      </c>
      <c r="V23" t="e">
        <f>VLOOKUP(B23&amp;" "&amp;F16,[1]UITSLAGEN!$N$6:$O$113,2,FALSE)</f>
        <v>#N/A</v>
      </c>
      <c r="W23" t="e">
        <f>VLOOKUP(B23&amp;" "&amp;H16,[1]UITSLAGEN!$N$6:$O$113,2,FALSE)</f>
        <v>#N/A</v>
      </c>
      <c r="X23">
        <f>VLOOKUP(B23&amp;" "&amp;J16,[1]UITSLAGEN!$N$6:$O$113,2,FALSE)</f>
        <v>0</v>
      </c>
      <c r="Y23" t="e">
        <f>VLOOKUP(B23&amp;" "&amp;L16,[1]UITSLAGEN!$N$6:$O$113,2,FALSE)</f>
        <v>#N/A</v>
      </c>
      <c r="Z23" t="e">
        <f>VLOOKUP(B23&amp;" "&amp;N16,[1]UITSLAGEN!$N$6:$O$113,2,FALSE)</f>
        <v>#N/A</v>
      </c>
      <c r="AA23">
        <f>IF(AND(ISNA(U23),ISNA(U24)),"",IF(ISNA(U23),0,U23)+IF(ISNA(U24),0,U24))</f>
        <v>2</v>
      </c>
      <c r="AB23">
        <f>IF(AND(ISNA(V23),ISNA(V24)),"",IF(ISNA(V23),0,V23)+IF(ISNA(V24),0,V24))</f>
        <v>2</v>
      </c>
      <c r="AD23">
        <f>IF(AND(ISNA(X23),ISNA(X24)),"",IF(ISNA(X23),0,X23)+IF(ISNA(X24),0,X24))</f>
        <v>0</v>
      </c>
      <c r="AE23" t="str">
        <f>IF(AND(ISNA(Y23),ISNA(Y24)),"",IF(ISNA(Y23),0,Y23)+IF(ISNA(Y24),0,Y24))</f>
        <v/>
      </c>
      <c r="AF23" t="str">
        <f>IF(AND(ISNA(Z23),ISNA(Z24)),"",IF(ISNA(Z23),0,Z23)+IF(ISNA(Z24),0,Z24))</f>
        <v/>
      </c>
    </row>
    <row r="24" spans="2:32" ht="30" customHeight="1" thickBot="1" x14ac:dyDescent="0.3">
      <c r="B24" s="64"/>
      <c r="C24" s="82"/>
      <c r="D24" s="40"/>
      <c r="E24" s="29"/>
      <c r="F24" s="86"/>
      <c r="G24" s="29"/>
      <c r="H24" s="94"/>
      <c r="I24" s="84"/>
      <c r="J24" s="86"/>
      <c r="K24" s="29"/>
      <c r="L24" s="86"/>
      <c r="M24" s="29"/>
      <c r="N24" s="30"/>
      <c r="O24" s="31"/>
      <c r="P24" s="87"/>
      <c r="Q24" s="96"/>
      <c r="R24" s="34"/>
      <c r="U24">
        <f>VLOOKUP(D16&amp;" "&amp;B23,[1]UITSLAGEN!$N$6:$Q$113,4,FALSE)</f>
        <v>2</v>
      </c>
      <c r="V24">
        <f>VLOOKUP(F16&amp;" "&amp;B23,[1]UITSLAGEN!$N$6:$Q$113,4,FALSE)</f>
        <v>2</v>
      </c>
      <c r="W24" t="e">
        <f>VLOOKUP(H16&amp;" "&amp;B23,[1]UITSLAGEN!$N$6:$Q$113,4,FALSE)</f>
        <v>#N/A</v>
      </c>
      <c r="X24" t="e">
        <f>VLOOKUP(J16&amp;" "&amp;B23,[1]UITSLAGEN!$N$6:$Q$113,4,FALSE)</f>
        <v>#N/A</v>
      </c>
      <c r="Y24" t="e">
        <f>VLOOKUP(L16&amp;" "&amp;B23,[1]UITSLAGEN!$N$6:$Q$113,4,FALSE)</f>
        <v>#N/A</v>
      </c>
      <c r="Z24" t="e">
        <f>VLOOKUP(N16&amp;" "&amp;B23,[1]UITSLAGEN!$N$6:$Q$113,4,FALSE)</f>
        <v>#N/A</v>
      </c>
      <c r="AA24">
        <f>IF(AND(ISNA(U23),ISNA(U24)),0,IF(ISNA(U24),0,-VLOOKUP(D16&amp;" "&amp;B23,[1]UITSLAGEN!$N$6:$S$113,5,FALSE))+IF(ISNA(U23),0,VLOOKUP(B23&amp;" "&amp;D16,[1]UITSLAGEN!$N$6:$S$113,5,FALSE)))</f>
        <v>-2</v>
      </c>
      <c r="AB24">
        <f>IF(AND(ISNA(V23),ISNA(V24)),0,IF(ISNA(V24),0,-VLOOKUP(F16&amp;" "&amp;B23,[1]UITSLAGEN!$N$6:$S$113,5,FALSE))+IF(ISNA(V23),0,VLOOKUP(B23&amp;" "&amp;F16,[1]UITSLAGEN!$N$6:$S$113,5,FALSE)))</f>
        <v>3</v>
      </c>
      <c r="AD24">
        <f>IF(AND(ISNA(X23),ISNA(X24)),0,IF(ISNA(X24),0,-VLOOKUP(J16&amp;" "&amp;B23,[1]UITSLAGEN!$N$6:$S$113,5,FALSE))+IF(ISNA(X23),0,VLOOKUP(B23&amp;" "&amp;J16,[1]UITSLAGEN!$N$6:$S$113,5,FALSE)))</f>
        <v>-15</v>
      </c>
      <c r="AE24">
        <f>IF(AND(ISNA(Y23),ISNA(Y24)),0,IF(ISNA(Y24),0,-VLOOKUP(L16&amp;" "&amp;B23,[1]UITSLAGEN!$N$6:$S$113,5,FALSE))+IF(ISNA(Y23),0,VLOOKUP(B23&amp;" "&amp;L16,[1]UITSLAGEN!$N$6:$S$113,5,FALSE)))</f>
        <v>0</v>
      </c>
      <c r="AF24">
        <f>IF(AND(ISNA(Z23),ISNA(Z24)),0,IF(ISNA(Z24),0,-VLOOKUP(N16&amp;" "&amp;B23,[1]UITSLAGEN!$N$6:$S$113,5,FALSE))+IF(ISNA(Z23),0,VLOOKUP(B23&amp;" "&amp;N16,[1]UITSLAGEN!$N$6:$S$113,5,FALSE)))</f>
        <v>0</v>
      </c>
    </row>
    <row r="25" spans="2:32" ht="30" customHeight="1" x14ac:dyDescent="0.25">
      <c r="B25" s="57" t="s">
        <v>23</v>
      </c>
      <c r="C25" s="73" t="str">
        <f>IF(ISNA(VLOOKUP(B25,[1]teams!$B$1:$C$77,2,FALSE)),"",VLOOKUP(B25,[1]teams!$B$1:$C$77,2,FALSE))</f>
        <v>VHZ Pepper</v>
      </c>
      <c r="D25" s="35" t="str">
        <f>AA25</f>
        <v/>
      </c>
      <c r="E25" s="39">
        <f>AA26</f>
        <v>0</v>
      </c>
      <c r="F25" s="92">
        <f>AB25</f>
        <v>0</v>
      </c>
      <c r="G25" s="39">
        <f>AB26</f>
        <v>-6</v>
      </c>
      <c r="H25" s="92">
        <f>AC25</f>
        <v>4</v>
      </c>
      <c r="I25" s="39">
        <f>AC26</f>
        <v>15</v>
      </c>
      <c r="J25" s="90"/>
      <c r="K25" s="91"/>
      <c r="L25" s="97">
        <f>AE25</f>
        <v>0</v>
      </c>
      <c r="M25" s="39">
        <f>AE26</f>
        <v>-7</v>
      </c>
      <c r="N25" s="92" t="str">
        <f>AF25</f>
        <v/>
      </c>
      <c r="O25" s="93">
        <f>AF26</f>
        <v>0</v>
      </c>
      <c r="P25" s="80">
        <f>IF(NOT(ISTEXT(D25)),D25) +IF(NOT(ISTEXT(F25)),F25)+IF(NOT(ISTEXT(H25)),H25) +IF(NOT(ISTEXT(J25)),J25)+IF(NOT(ISTEXT(L25)),L25) +IF(NOT(ISTEXT(N25)),N25)</f>
        <v>4</v>
      </c>
      <c r="Q25" s="81">
        <f>IF(AND(E25="",G25="",I25="",K25="",M25="",O25=""),"",E25+G25+I25+K25+M25+O25)</f>
        <v>2</v>
      </c>
      <c r="R25" s="23">
        <f>IF(T25,"",RANK(S25,S19:S30,0)+T25)</f>
        <v>4</v>
      </c>
      <c r="S25">
        <f>IF(C25="",-10000,IF(P25="","",-(RANK(P25,P19:P30,0)*1000-Q25)))</f>
        <v>-3998</v>
      </c>
      <c r="T25" t="b">
        <f>IF(C25="",TRUE)</f>
        <v>0</v>
      </c>
      <c r="U25" t="e">
        <f>VLOOKUP(B25&amp;" "&amp;D16,[1]UITSLAGEN!$N$6:$O$113,2,FALSE)</f>
        <v>#N/A</v>
      </c>
      <c r="V25" t="e">
        <f>VLOOKUP(B25&amp;" "&amp;F16,[1]UITSLAGEN!$N$6:$O$113,2,FALSE)</f>
        <v>#N/A</v>
      </c>
      <c r="W25" t="e">
        <f>VLOOKUP(B25&amp;" "&amp;H16,[1]UITSLAGEN!$N$6:$O$113,2,FALSE)</f>
        <v>#N/A</v>
      </c>
      <c r="X25" t="e">
        <f>VLOOKUP(B25&amp;" "&amp;J16,[1]UITSLAGEN!$N$6:$O$113,2,FALSE)</f>
        <v>#N/A</v>
      </c>
      <c r="Y25">
        <f>VLOOKUP(B25&amp;" "&amp;L16,[1]UITSLAGEN!$N$6:$O$113,2,FALSE)</f>
        <v>0</v>
      </c>
      <c r="Z25" t="e">
        <f>VLOOKUP(B25&amp;" "&amp;N16,[1]UITSLAGEN!$N$6:$O$113,2,FALSE)</f>
        <v>#N/A</v>
      </c>
      <c r="AA25" t="str">
        <f>IF(AND(ISNA(U25),ISNA(U26)),"",IF(ISNA(U25),0,U25)+IF(ISNA(U26),0,U26))</f>
        <v/>
      </c>
      <c r="AB25">
        <f>IF(AND(ISNA(V25),ISNA(V26)),"",IF(ISNA(V25),0,V25)+IF(ISNA(V26),0,V26))</f>
        <v>0</v>
      </c>
      <c r="AC25">
        <f>IF(AND(ISNA(W25),ISNA(W26)),"",IF(ISNA(W25),0,W25)+IF(ISNA(W26),0,W26))</f>
        <v>4</v>
      </c>
      <c r="AE25">
        <f>IF(AND(ISNA(Y25),ISNA(Y26)),"",IF(ISNA(Y25),0,Y25)+IF(ISNA(Y26),0,Y26))</f>
        <v>0</v>
      </c>
      <c r="AF25" t="str">
        <f>IF(AND(ISNA(Z25),ISNA(Z26)),"",IF(ISNA(Z25),0,Z25)+IF(ISNA(Z26),0,Z26))</f>
        <v/>
      </c>
    </row>
    <row r="26" spans="2:32" ht="30" customHeight="1" thickBot="1" x14ac:dyDescent="0.3">
      <c r="B26" s="64"/>
      <c r="C26" s="82"/>
      <c r="D26" s="40"/>
      <c r="E26" s="29"/>
      <c r="F26" s="86"/>
      <c r="G26" s="29"/>
      <c r="H26" s="86"/>
      <c r="I26" s="29"/>
      <c r="J26" s="94"/>
      <c r="K26" s="84"/>
      <c r="L26" s="30"/>
      <c r="M26" s="29"/>
      <c r="N26" s="86"/>
      <c r="O26" s="31"/>
      <c r="P26" s="87"/>
      <c r="Q26" s="88"/>
      <c r="R26" s="34"/>
      <c r="U26" t="e">
        <f>VLOOKUP(D16&amp;" "&amp;B25,[1]UITSLAGEN!$N$6:$Q$113,4,FALSE)</f>
        <v>#N/A</v>
      </c>
      <c r="V26">
        <f>VLOOKUP(F16&amp;" "&amp;B25,[1]UITSLAGEN!$N$6:$Q$113,4,FALSE)</f>
        <v>0</v>
      </c>
      <c r="W26">
        <f>VLOOKUP(H16&amp;" "&amp;B25,[1]UITSLAGEN!$N$6:$Q$113,4,FALSE)</f>
        <v>4</v>
      </c>
      <c r="X26" t="e">
        <f>VLOOKUP(J16&amp;" "&amp;B25,[1]UITSLAGEN!$N$6:$Q$113,4,FALSE)</f>
        <v>#N/A</v>
      </c>
      <c r="Y26" t="e">
        <f>VLOOKUP(L16&amp;" "&amp;B25,[1]UITSLAGEN!$N$6:$Q$113,4,FALSE)</f>
        <v>#N/A</v>
      </c>
      <c r="Z26" t="e">
        <f>VLOOKUP(N16&amp;" "&amp;B25,[1]UITSLAGEN!$N$6:$Q$113,4,FALSE)</f>
        <v>#N/A</v>
      </c>
      <c r="AA26">
        <f>IF(AND(ISNA(U25),ISNA(U26)),0,IF(ISNA(U26),0,-VLOOKUP(D16&amp;" "&amp;B25,[1]UITSLAGEN!$N$6:$S$113,5,FALSE))+IF(ISNA(U25),0,VLOOKUP(B25&amp;" "&amp;D16,[1]UITSLAGEN!$N$6:$S$113,5,FALSE)))</f>
        <v>0</v>
      </c>
      <c r="AB26">
        <f>IF(AND(ISNA(V25),ISNA(V26)),0,IF(ISNA(V26),0,-VLOOKUP(F16&amp;" "&amp;B25,[1]UITSLAGEN!$N$6:$S$113,5,FALSE))+IF(ISNA(V25),0,VLOOKUP(B25&amp;" "&amp;F16,[1]UITSLAGEN!$N$6:$S$113,5,FALSE)))</f>
        <v>-6</v>
      </c>
      <c r="AC26">
        <f>IF(AND(ISNA(W25),ISNA(W26)),0,IF(ISNA(W26),0,-VLOOKUP(H16&amp;" "&amp;B25,[1]UITSLAGEN!$N$6:$S$113,5,FALSE))+IF(ISNA(W25),0,VLOOKUP(B25&amp;" "&amp;H16,[1]UITSLAGEN!$N$6:$S$113,5,FALSE)))</f>
        <v>15</v>
      </c>
      <c r="AE26">
        <f>IF(AND(ISNA(Y25),ISNA(Y26)),0,IF(ISNA(Y26),0,-VLOOKUP(L16&amp;" "&amp;B25,[1]UITSLAGEN!$N$6:$S$113,5,FALSE))+IF(ISNA(Y25),0,VLOOKUP(B25&amp;" "&amp;L16,[1]UITSLAGEN!$N$6:$S$113,5,FALSE)))</f>
        <v>-7</v>
      </c>
      <c r="AF26">
        <f>IF(AND(ISNA(Z25),ISNA(Z26)),0,IF(ISNA(Z26),0,-VLOOKUP(N16&amp;" "&amp;B25,[1]UITSLAGEN!$N$6:$S$113,5,FALSE))+IF(ISNA(Z25),0,VLOOKUP(B25&amp;" "&amp;N16,[1]UITSLAGEN!$N$6:$S$113,5,FALSE)))</f>
        <v>0</v>
      </c>
    </row>
    <row r="27" spans="2:32" ht="30" customHeight="1" x14ac:dyDescent="0.25">
      <c r="B27" s="57" t="s">
        <v>24</v>
      </c>
      <c r="C27" s="73" t="str">
        <f>IF(ISNA(VLOOKUP(B27,[1]teams!$B$1:$C$77,2,FALSE)),"",VLOOKUP(B27,[1]teams!$B$1:$C$77,2,FALSE))</f>
        <v>SAS Super</v>
      </c>
      <c r="D27" s="35" t="str">
        <f>AA27</f>
        <v/>
      </c>
      <c r="E27" s="39">
        <f>AA28</f>
        <v>0</v>
      </c>
      <c r="F27" s="92" t="str">
        <f>AB27</f>
        <v/>
      </c>
      <c r="G27" s="39">
        <f>AB28</f>
        <v>0</v>
      </c>
      <c r="H27" s="92" t="str">
        <f>AC27</f>
        <v/>
      </c>
      <c r="I27" s="39">
        <f>AC28</f>
        <v>0</v>
      </c>
      <c r="J27" s="92">
        <f>AD27</f>
        <v>4</v>
      </c>
      <c r="K27" s="39">
        <f>AD28</f>
        <v>7</v>
      </c>
      <c r="L27" s="90"/>
      <c r="M27" s="91"/>
      <c r="N27" s="97">
        <f>AF27</f>
        <v>2</v>
      </c>
      <c r="O27" s="93">
        <f>AF28</f>
        <v>-5</v>
      </c>
      <c r="P27" s="80">
        <f>IF(NOT(ISTEXT(D27)),D27) +IF(NOT(ISTEXT(F27)),F27)+IF(NOT(ISTEXT(H27)),H27) +IF(NOT(ISTEXT(J27)),J27)+IF(NOT(ISTEXT(L27)),L27) +IF(NOT(ISTEXT(N27)),N27)</f>
        <v>6</v>
      </c>
      <c r="Q27" s="81">
        <f>IF(AND(E27="",G27="",I27="",K27="",M27="",O27=""),"",E27+G27+I27+K27+M27+O27)</f>
        <v>2</v>
      </c>
      <c r="R27" s="23">
        <f>IF(T27,"",RANK(S27,S19:S30,0)+T27)</f>
        <v>3</v>
      </c>
      <c r="S27">
        <f>IF(C27="",-10000,IF(P27="","",-(RANK(P27,P19:P30,0)*1000-Q27)))</f>
        <v>-1998</v>
      </c>
      <c r="T27" t="b">
        <f>IF(C27="",TRUE)</f>
        <v>0</v>
      </c>
      <c r="U27" t="e">
        <f>VLOOKUP(B27&amp;" "&amp;D16,[1]UITSLAGEN!$N$6:$O$113,2,FALSE)</f>
        <v>#N/A</v>
      </c>
      <c r="V27" t="e">
        <f>VLOOKUP(B27&amp;" "&amp;F16,[1]UITSLAGEN!$N$6:$O$113,2,FALSE)</f>
        <v>#N/A</v>
      </c>
      <c r="W27" t="e">
        <f>VLOOKUP(B27&amp;" "&amp;H16,[1]UITSLAGEN!$N$6:$O$113,2,FALSE)</f>
        <v>#N/A</v>
      </c>
      <c r="X27" t="e">
        <f>VLOOKUP(B27&amp;" "&amp;J16,[1]UITSLAGEN!$N$6:$O$113,2,FALSE)</f>
        <v>#N/A</v>
      </c>
      <c r="Y27" t="e">
        <f>VLOOKUP(B27&amp;" "&amp;L16,[1]UITSLAGEN!$N$6:$O$113,2,FALSE)</f>
        <v>#N/A</v>
      </c>
      <c r="Z27">
        <f>VLOOKUP(B27&amp;" "&amp;N16,[1]UITSLAGEN!$N$6:$O$113,2,FALSE)</f>
        <v>2</v>
      </c>
      <c r="AA27" t="str">
        <f>IF(AND(ISNA(U27),ISNA(U28)),"",IF(ISNA(U27),0,U27)+IF(ISNA(U28),0,U28))</f>
        <v/>
      </c>
      <c r="AB27" t="str">
        <f>IF(AND(ISNA(V27),ISNA(V28)),"",IF(ISNA(V27),0,V27)+IF(ISNA(V28),0,V28))</f>
        <v/>
      </c>
      <c r="AC27" t="str">
        <f>IF(AND(ISNA(W27),ISNA(W28)),"",IF(ISNA(W27),0,W27)+IF(ISNA(W28),0,W28))</f>
        <v/>
      </c>
      <c r="AD27">
        <f>IF(AND(ISNA(X27),ISNA(X28)),"",IF(ISNA(X27),0,X27)+IF(ISNA(X28),0,X28))</f>
        <v>4</v>
      </c>
      <c r="AF27">
        <f>IF(AND(ISNA(Z27),ISNA(Z28)),"",IF(ISNA(Z27),0,Z27)+IF(ISNA(Z28),0,Z28))</f>
        <v>2</v>
      </c>
    </row>
    <row r="28" spans="2:32" ht="30" customHeight="1" thickBot="1" x14ac:dyDescent="0.3">
      <c r="B28" s="64"/>
      <c r="C28" s="82"/>
      <c r="D28" s="40"/>
      <c r="E28" s="29"/>
      <c r="F28" s="86"/>
      <c r="G28" s="29"/>
      <c r="H28" s="86"/>
      <c r="I28" s="29"/>
      <c r="J28" s="86"/>
      <c r="K28" s="29"/>
      <c r="L28" s="94"/>
      <c r="M28" s="84"/>
      <c r="N28" s="30"/>
      <c r="O28" s="31"/>
      <c r="P28" s="87"/>
      <c r="Q28" s="88"/>
      <c r="R28" s="34"/>
      <c r="U28" t="e">
        <f>VLOOKUP(D16&amp;" "&amp;B27,[1]UITSLAGEN!$N$6:$Q$113,4,FALSE)</f>
        <v>#N/A</v>
      </c>
      <c r="V28" t="e">
        <f>VLOOKUP(F16&amp;" "&amp;B27,[1]UITSLAGEN!$N$6:$Q$113,4,FALSE)</f>
        <v>#N/A</v>
      </c>
      <c r="W28" t="e">
        <f>VLOOKUP(H16&amp;" "&amp;B27,[1]UITSLAGEN!$N$6:$Q$113,4,FALSE)</f>
        <v>#N/A</v>
      </c>
      <c r="X28">
        <f>VLOOKUP(J16&amp;" "&amp;B27,[1]UITSLAGEN!$N$6:$Q$113,4,FALSE)</f>
        <v>4</v>
      </c>
      <c r="Y28" t="e">
        <f>VLOOKUP(L16&amp;" "&amp;B27,[1]UITSLAGEN!$N$6:$Q$113,4,FALSE)</f>
        <v>#N/A</v>
      </c>
      <c r="Z28" t="e">
        <f>VLOOKUP(N16&amp;" "&amp;B27,[1]UITSLAGEN!$N$6:$Q$113,4,FALSE)</f>
        <v>#N/A</v>
      </c>
      <c r="AA28">
        <f>IF(AND(ISNA(U27),ISNA(U28)),0,IF(ISNA(U28),0,-VLOOKUP(D16&amp;" "&amp;B27,[1]UITSLAGEN!$N$6:$S$113,5,FALSE))+IF(ISNA(U27),0,VLOOKUP(B27&amp;" "&amp;D16,[1]UITSLAGEN!$N$6:$S$113,5,FALSE)))</f>
        <v>0</v>
      </c>
      <c r="AB28">
        <f>IF(AND(ISNA(V27),ISNA(V28)),0,IF(ISNA(V28),0,-VLOOKUP(F16&amp;" "&amp;B27,[1]UITSLAGEN!$N$6:$S$113,5,FALSE))+IF(ISNA(V27),0,VLOOKUP(B27&amp;" "&amp;F16,[1]UITSLAGEN!$N$6:$S$113,5,FALSE)))</f>
        <v>0</v>
      </c>
      <c r="AC28">
        <f>IF(AND(ISNA(W27),ISNA(W28)),0,IF(ISNA(W28),0,-VLOOKUP(H16&amp;" "&amp;B27,[1]UITSLAGEN!$N$6:$S$113,5,FALSE))+IF(ISNA(W27),0,VLOOKUP(B27&amp;" "&amp;H16,[1]UITSLAGEN!$N$6:$S$113,5,FALSE)))</f>
        <v>0</v>
      </c>
      <c r="AD28">
        <f>IF(AND(ISNA(X27),ISNA(X28)),0,IF(ISNA(X28),0,-VLOOKUP(J16&amp;" "&amp;B27,[1]UITSLAGEN!$N$6:$S$113,5,FALSE))+IF(ISNA(X27),0,VLOOKUP(B27&amp;" "&amp;J16,[1]UITSLAGEN!$N$6:$S$113,5,FALSE)))</f>
        <v>7</v>
      </c>
      <c r="AF28">
        <f>IF(AND(ISNA(Z27),ISNA(Z28)),0,IF(ISNA(Z28),0,-VLOOKUP(N16&amp;" "&amp;B27,[1]UITSLAGEN!$N$6:$S$113,5,FALSE))+IF(ISNA(Z27),0,VLOOKUP(B27&amp;" "&amp;N16,[1]UITSLAGEN!$N$6:$S$113,5,FALSE)))</f>
        <v>-5</v>
      </c>
    </row>
    <row r="29" spans="2:32" ht="30" customHeight="1" x14ac:dyDescent="0.25">
      <c r="B29" s="57" t="s">
        <v>25</v>
      </c>
      <c r="C29" s="98" t="str">
        <f>IF(ISNA(VLOOKUP(B29,[1]teams!$B$1:$C$77,2,FALSE)),"",VLOOKUP(B29,[1]teams!$B$1:$C$77,2,FALSE))</f>
        <v>SV Supersmashers</v>
      </c>
      <c r="D29" s="89">
        <f>AA29</f>
        <v>4</v>
      </c>
      <c r="E29" s="77">
        <f>AA30</f>
        <v>50</v>
      </c>
      <c r="F29" s="78" t="str">
        <f>AB29</f>
        <v/>
      </c>
      <c r="G29" s="77">
        <f>AB30</f>
        <v>0</v>
      </c>
      <c r="H29" s="78" t="str">
        <f>AC29</f>
        <v/>
      </c>
      <c r="I29" s="77">
        <f>AC30</f>
        <v>0</v>
      </c>
      <c r="J29" s="78" t="str">
        <f>AD29</f>
        <v/>
      </c>
      <c r="K29" s="77">
        <f>AD30</f>
        <v>0</v>
      </c>
      <c r="L29" s="78">
        <f>AE29</f>
        <v>2</v>
      </c>
      <c r="M29" s="77">
        <f>AE30</f>
        <v>5</v>
      </c>
      <c r="N29" s="99"/>
      <c r="O29" s="100"/>
      <c r="P29" s="80">
        <f>IF(NOT(ISTEXT(D29)),D29) +IF(NOT(ISTEXT(F29)),F29)+IF(NOT(ISTEXT(H29)),H29) +IF(NOT(ISTEXT(J29)),J29)+IF(NOT(ISTEXT(L29)),L29) +IF(NOT(ISTEXT(N29)),N29)</f>
        <v>6</v>
      </c>
      <c r="Q29" s="81">
        <f>IF(AND(E29="",G29="",I29="",K29="",M29="",O29=""),"",E29+G29+I29+K29+M29+O29)</f>
        <v>55</v>
      </c>
      <c r="R29" s="23">
        <f>IF(T29,"",RANK(S29,S19:S30,0)+T29)</f>
        <v>2</v>
      </c>
      <c r="S29">
        <f>IF(C29="",-10000,IF(P29="","",-(RANK(P29,P19:P30,0)*1000-Q29)))</f>
        <v>-1945</v>
      </c>
      <c r="T29" t="b">
        <f>IF(C29="",TRUE)</f>
        <v>0</v>
      </c>
      <c r="U29">
        <f>VLOOKUP(B29&amp;" "&amp;D16,[1]UITSLAGEN!$N$6:$O$113,2,FALSE)</f>
        <v>4</v>
      </c>
      <c r="V29" t="e">
        <f>VLOOKUP(B29&amp;" "&amp;F16,[1]UITSLAGEN!$N$6:$O$113,2,FALSE)</f>
        <v>#N/A</v>
      </c>
      <c r="W29" t="e">
        <f>VLOOKUP(B29&amp;" "&amp;H16,[1]UITSLAGEN!$N$6:$O$113,2,FALSE)</f>
        <v>#N/A</v>
      </c>
      <c r="X29" t="e">
        <f>VLOOKUP(B29&amp;" "&amp;J16,[1]UITSLAGEN!$N$6:$O$113,2,FALSE)</f>
        <v>#N/A</v>
      </c>
      <c r="Y29" t="e">
        <f>VLOOKUP(B29&amp;" "&amp;L16,[1]UITSLAGEN!$N$6:$O$113,2,FALSE)</f>
        <v>#N/A</v>
      </c>
      <c r="Z29" t="e">
        <f>VLOOKUP(B29&amp;" "&amp;N16,[1]UITSLAGEN!$N$6:$O$113,2,FALSE)</f>
        <v>#N/A</v>
      </c>
      <c r="AA29">
        <f>IF(AND(ISNA(U29),ISNA(U30)),"",IF(ISNA(U29),0,U29)+IF(ISNA(U30),0,U30))</f>
        <v>4</v>
      </c>
      <c r="AB29" t="str">
        <f>IF(AND(ISNA(V29),ISNA(V30)),"",IF(ISNA(V29),0,V29)+IF(ISNA(V30),0,V30))</f>
        <v/>
      </c>
      <c r="AC29" t="str">
        <f>IF(AND(ISNA(W29),ISNA(W30)),"",IF(ISNA(W29),0,W29)+IF(ISNA(W30),0,W30))</f>
        <v/>
      </c>
      <c r="AD29" t="str">
        <f>IF(AND(ISNA(X29),ISNA(X30)),"",IF(ISNA(X29),0,X29)+IF(ISNA(X30),0,X30))</f>
        <v/>
      </c>
      <c r="AE29">
        <f>IF(AND(ISNA(Y29),ISNA(Y30)),"",IF(ISNA(Y29),0,Y29)+IF(ISNA(Y30),0,Y30))</f>
        <v>2</v>
      </c>
    </row>
    <row r="30" spans="2:32" ht="30" customHeight="1" thickBot="1" x14ac:dyDescent="0.3">
      <c r="B30" s="64"/>
      <c r="C30" s="101"/>
      <c r="D30" s="102"/>
      <c r="E30" s="55"/>
      <c r="F30" s="103"/>
      <c r="G30" s="55"/>
      <c r="H30" s="103"/>
      <c r="I30" s="55"/>
      <c r="J30" s="103"/>
      <c r="K30" s="55"/>
      <c r="L30" s="103"/>
      <c r="M30" s="55"/>
      <c r="N30" s="104"/>
      <c r="O30" s="105"/>
      <c r="P30" s="87"/>
      <c r="Q30" s="88"/>
      <c r="R30" s="34"/>
      <c r="U30" t="e">
        <f>VLOOKUP(D16&amp;" "&amp;B29,[1]UITSLAGEN!$N$6:$Q$113,4,FALSE)</f>
        <v>#N/A</v>
      </c>
      <c r="V30" t="e">
        <f>VLOOKUP(F16&amp;" "&amp;B29,[1]UITSLAGEN!$N$6:$Q$113,4,FALSE)</f>
        <v>#N/A</v>
      </c>
      <c r="W30" t="e">
        <f>VLOOKUP(H16&amp;" "&amp;B29,[1]UITSLAGEN!$N$6:$Q$113,4,FALSE)</f>
        <v>#N/A</v>
      </c>
      <c r="X30" t="e">
        <f>VLOOKUP(J16&amp;" "&amp;B29,[1]UITSLAGEN!$N$6:$Q$113,4,FALSE)</f>
        <v>#N/A</v>
      </c>
      <c r="Y30">
        <f>VLOOKUP(L16&amp;" "&amp;B29,[1]UITSLAGEN!$N$6:$Q$113,4,FALSE)</f>
        <v>2</v>
      </c>
      <c r="Z30" t="e">
        <f>VLOOKUP(N16&amp;" "&amp;B29,[1]UITSLAGEN!$N$6:$Q$113,4,FALSE)</f>
        <v>#N/A</v>
      </c>
      <c r="AA30">
        <f>IF(AND(ISNA(U29),ISNA(U30)),0,IF(ISNA(U30),0,-VLOOKUP(D16&amp;" "&amp;B29,[1]UITSLAGEN!$N$6:$S$113,5,FALSE))+IF(ISNA(U29),0,VLOOKUP(B29&amp;" "&amp;D16,[1]UITSLAGEN!$N$6:$S$113,5,FALSE)))</f>
        <v>50</v>
      </c>
      <c r="AB30">
        <f>IF(AND(ISNA(V29),ISNA(V30)),0,IF(ISNA(V30),0,-VLOOKUP(F16&amp;" "&amp;B29,[1]UITSLAGEN!$N$6:$S$113,5,FALSE))+IF(ISNA(V29),0,VLOOKUP(B29&amp;" "&amp;F16,[1]UITSLAGEN!$N$6:$S$113,5,FALSE)))</f>
        <v>0</v>
      </c>
      <c r="AC30">
        <f>IF(AND(ISNA(W29),ISNA(W30)),0,IF(ISNA(W30),0,-VLOOKUP(H16&amp;" "&amp;B29,[1]UITSLAGEN!$N$6:$S$113,5,FALSE))+IF(ISNA(W29),0,VLOOKUP(B29&amp;" "&amp;H16,[1]UITSLAGEN!$N$6:$S$113,5,FALSE)))</f>
        <v>0</v>
      </c>
      <c r="AD30">
        <f>IF(AND(ISNA(X29),ISNA(X30)),0,IF(ISNA(X30),0,-VLOOKUP(J16&amp;" "&amp;B29,[1]UITSLAGEN!$N$6:$S$113,5,FALSE))+IF(ISNA(X29),0,VLOOKUP(B29&amp;" "&amp;J16,[1]UITSLAGEN!$N$6:$S$113,5,FALSE)))</f>
        <v>0</v>
      </c>
      <c r="AE30">
        <f>IF(AND(ISNA(Y29),ISNA(Y30)),0,IF(ISNA(Y30),0,-VLOOKUP(L16&amp;" "&amp;B29,[1]UITSLAGEN!$N$6:$S$113,5,FALSE))+IF(ISNA(Y29),0,VLOOKUP(B29&amp;" "&amp;L16,[1]UITSLAGEN!$N$6:$S$113,5,FALSE)))</f>
        <v>5</v>
      </c>
    </row>
    <row r="31" spans="2:32" ht="22.35" customHeight="1" x14ac:dyDescent="0.25"/>
    <row r="32" spans="2:32" ht="22.35" customHeight="1" x14ac:dyDescent="0.25"/>
    <row r="33" ht="22.35" customHeight="1" x14ac:dyDescent="0.25"/>
    <row r="34" ht="22.35" customHeight="1" x14ac:dyDescent="0.25"/>
    <row r="35" ht="22.35" customHeight="1" x14ac:dyDescent="0.25"/>
    <row r="36" ht="22.35" customHeight="1" x14ac:dyDescent="0.25"/>
    <row r="37" ht="22.35" customHeight="1" x14ac:dyDescent="0.25"/>
    <row r="38" ht="22.35" customHeight="1" x14ac:dyDescent="0.25"/>
    <row r="39" ht="22.35" customHeight="1" x14ac:dyDescent="0.25"/>
    <row r="40" ht="22.35" customHeight="1" x14ac:dyDescent="0.25"/>
    <row r="41" ht="22.35" customHeight="1" x14ac:dyDescent="0.25"/>
    <row r="42" ht="22.35" customHeight="1" x14ac:dyDescent="0.25"/>
    <row r="43" ht="22.35" customHeight="1" x14ac:dyDescent="0.25"/>
    <row r="44" ht="22.35" customHeight="1" x14ac:dyDescent="0.25"/>
    <row r="45" ht="22.35" customHeight="1" x14ac:dyDescent="0.25"/>
    <row r="46" ht="22.35" customHeight="1" x14ac:dyDescent="0.25"/>
    <row r="47" ht="22.35" customHeight="1" x14ac:dyDescent="0.25"/>
    <row r="48" ht="22.35" customHeight="1" x14ac:dyDescent="0.25"/>
    <row r="49" ht="22.35" customHeight="1" x14ac:dyDescent="0.25"/>
    <row r="50" ht="22.35" customHeight="1" x14ac:dyDescent="0.25"/>
    <row r="51" ht="22.35" customHeight="1" x14ac:dyDescent="0.25"/>
    <row r="52" ht="22.35" customHeight="1" x14ac:dyDescent="0.25"/>
    <row r="53" ht="22.35" customHeight="1" x14ac:dyDescent="0.25"/>
    <row r="54" ht="22.35" customHeight="1" x14ac:dyDescent="0.25"/>
    <row r="55" ht="22.35" customHeight="1" x14ac:dyDescent="0.25"/>
    <row r="56" ht="22.35" customHeight="1" x14ac:dyDescent="0.25"/>
    <row r="57" ht="22.35" customHeight="1" x14ac:dyDescent="0.25"/>
    <row r="58" ht="22.35" customHeight="1" x14ac:dyDescent="0.25"/>
    <row r="59" ht="22.35" customHeight="1" x14ac:dyDescent="0.25"/>
    <row r="60" ht="22.35" customHeight="1" x14ac:dyDescent="0.25"/>
    <row r="61" ht="22.35" customHeight="1" x14ac:dyDescent="0.25"/>
    <row r="62" ht="22.35" customHeight="1" x14ac:dyDescent="0.25"/>
    <row r="63" ht="22.35" customHeight="1" x14ac:dyDescent="0.25"/>
    <row r="64" ht="22.35" customHeight="1" x14ac:dyDescent="0.25"/>
    <row r="65" ht="22.35" customHeight="1" x14ac:dyDescent="0.25"/>
    <row r="66" ht="22.35" customHeight="1" x14ac:dyDescent="0.25"/>
    <row r="67" ht="22.35" customHeight="1" x14ac:dyDescent="0.25"/>
    <row r="68" ht="22.35" customHeight="1" x14ac:dyDescent="0.25"/>
    <row r="69" ht="22.35" customHeight="1" x14ac:dyDescent="0.25"/>
    <row r="70" ht="22.35" customHeight="1" x14ac:dyDescent="0.25"/>
    <row r="71" ht="22.35" customHeight="1" x14ac:dyDescent="0.25"/>
    <row r="72" ht="22.35" customHeight="1" x14ac:dyDescent="0.25"/>
    <row r="73" ht="22.35" customHeight="1" x14ac:dyDescent="0.25"/>
    <row r="74" ht="22.35" customHeight="1" x14ac:dyDescent="0.25"/>
    <row r="75" ht="22.35" customHeight="1" x14ac:dyDescent="0.25"/>
    <row r="76" ht="22.35" customHeight="1" x14ac:dyDescent="0.25"/>
    <row r="77" ht="22.35" customHeight="1" x14ac:dyDescent="0.25"/>
    <row r="78" ht="22.35" customHeight="1" x14ac:dyDescent="0.25"/>
    <row r="79" ht="22.35" customHeight="1" x14ac:dyDescent="0.25"/>
    <row r="80" ht="22.35" customHeight="1" x14ac:dyDescent="0.25"/>
    <row r="81" ht="22.35" customHeight="1" x14ac:dyDescent="0.25"/>
    <row r="82" ht="22.35" customHeight="1" x14ac:dyDescent="0.25"/>
    <row r="83" ht="22.35" customHeight="1" x14ac:dyDescent="0.25"/>
    <row r="84" ht="22.35" customHeight="1" x14ac:dyDescent="0.25"/>
    <row r="85" ht="22.35" customHeight="1" x14ac:dyDescent="0.25"/>
    <row r="86" ht="22.35" customHeight="1" x14ac:dyDescent="0.25"/>
    <row r="87" ht="22.35" customHeight="1" x14ac:dyDescent="0.25"/>
    <row r="88" ht="22.35" customHeight="1" x14ac:dyDescent="0.25"/>
    <row r="89" ht="22.35" customHeight="1" x14ac:dyDescent="0.25"/>
  </sheetData>
  <mergeCells count="140">
    <mergeCell ref="R29:R30"/>
    <mergeCell ref="R27:R28"/>
    <mergeCell ref="B29:B30"/>
    <mergeCell ref="C29:C30"/>
    <mergeCell ref="D29:D30"/>
    <mergeCell ref="F29:F30"/>
    <mergeCell ref="H29:H30"/>
    <mergeCell ref="J29:J30"/>
    <mergeCell ref="L29:L30"/>
    <mergeCell ref="N29:N30"/>
    <mergeCell ref="P29:P30"/>
    <mergeCell ref="R25:R26"/>
    <mergeCell ref="B27:B28"/>
    <mergeCell ref="C27:C28"/>
    <mergeCell ref="D27:D28"/>
    <mergeCell ref="F27:F28"/>
    <mergeCell ref="H27:H28"/>
    <mergeCell ref="J27:J28"/>
    <mergeCell ref="L27:L28"/>
    <mergeCell ref="N27:N28"/>
    <mergeCell ref="P27:P28"/>
    <mergeCell ref="R23:R24"/>
    <mergeCell ref="B25:B26"/>
    <mergeCell ref="C25:C26"/>
    <mergeCell ref="D25:D26"/>
    <mergeCell ref="F25:F26"/>
    <mergeCell ref="H25:H26"/>
    <mergeCell ref="J25:J26"/>
    <mergeCell ref="L25:L26"/>
    <mergeCell ref="N25:N26"/>
    <mergeCell ref="P25:P26"/>
    <mergeCell ref="R21:R22"/>
    <mergeCell ref="B23:B24"/>
    <mergeCell ref="C23:C24"/>
    <mergeCell ref="D23:D24"/>
    <mergeCell ref="F23:F24"/>
    <mergeCell ref="H23:H24"/>
    <mergeCell ref="J23:J24"/>
    <mergeCell ref="L23:L24"/>
    <mergeCell ref="N23:N24"/>
    <mergeCell ref="P23:P24"/>
    <mergeCell ref="R19:R20"/>
    <mergeCell ref="B21:B22"/>
    <mergeCell ref="C21:C22"/>
    <mergeCell ref="D21:D22"/>
    <mergeCell ref="F21:F22"/>
    <mergeCell ref="H21:H22"/>
    <mergeCell ref="J21:J22"/>
    <mergeCell ref="L21:L22"/>
    <mergeCell ref="N21:N22"/>
    <mergeCell ref="P21:P22"/>
    <mergeCell ref="R17:R18"/>
    <mergeCell ref="B19:B20"/>
    <mergeCell ref="C19:C20"/>
    <mergeCell ref="D19:D20"/>
    <mergeCell ref="F19:F20"/>
    <mergeCell ref="H19:H20"/>
    <mergeCell ref="J19:J20"/>
    <mergeCell ref="L19:L20"/>
    <mergeCell ref="N19:N20"/>
    <mergeCell ref="P19:P20"/>
    <mergeCell ref="P14:P15"/>
    <mergeCell ref="B17:B18"/>
    <mergeCell ref="C17:C18"/>
    <mergeCell ref="D17:E18"/>
    <mergeCell ref="F17:G18"/>
    <mergeCell ref="H17:I18"/>
    <mergeCell ref="J17:K18"/>
    <mergeCell ref="L17:M18"/>
    <mergeCell ref="N17:O18"/>
    <mergeCell ref="P17:Q18"/>
    <mergeCell ref="L12:L13"/>
    <mergeCell ref="N12:N13"/>
    <mergeCell ref="P12:P13"/>
    <mergeCell ref="R12:R13"/>
    <mergeCell ref="D14:D15"/>
    <mergeCell ref="F14:F15"/>
    <mergeCell ref="H14:H15"/>
    <mergeCell ref="J14:J15"/>
    <mergeCell ref="L14:L15"/>
    <mergeCell ref="N14:N15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4:L5"/>
    <mergeCell ref="N4:N5"/>
    <mergeCell ref="P4:P5"/>
    <mergeCell ref="R4:R5"/>
    <mergeCell ref="B6:B7"/>
    <mergeCell ref="C6:C7"/>
    <mergeCell ref="D6:D7"/>
    <mergeCell ref="F6:F7"/>
    <mergeCell ref="H6:H7"/>
    <mergeCell ref="J6:J7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  <mergeCell ref="R14:R15"/>
    <mergeCell ref="B14:B15"/>
    <mergeCell ref="C14:C15"/>
  </mergeCells>
  <pageMargins left="0.7" right="0.7" top="0.75" bottom="0.75" header="0.3" footer="0.3"/>
  <pageSetup paperSize="9"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0B440-AB11-4E9B-8857-83981BEDBE5B}">
  <sheetPr>
    <pageSetUpPr fitToPage="1"/>
  </sheetPr>
  <dimension ref="B1:AF188"/>
  <sheetViews>
    <sheetView workbookViewId="0">
      <selection activeCell="AL6" sqref="AL6"/>
    </sheetView>
  </sheetViews>
  <sheetFormatPr defaultColWidth="8.7109375" defaultRowHeight="15" x14ac:dyDescent="0.25"/>
  <cols>
    <col min="1" max="1" width="1.42578125" customWidth="1"/>
    <col min="2" max="2" width="6.42578125" customWidth="1"/>
    <col min="3" max="3" width="19" style="1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5.140625" customWidth="1"/>
    <col min="18" max="18" width="14.42578125" customWidth="1"/>
    <col min="19" max="19" width="7.7109375" hidden="1" customWidth="1"/>
    <col min="20" max="20" width="12.140625" hidden="1" customWidth="1"/>
    <col min="21" max="22" width="10.7109375" hidden="1" customWidth="1"/>
    <col min="23" max="32" width="8.7109375" hidden="1" customWidth="1"/>
  </cols>
  <sheetData>
    <row r="1" spans="2:32" ht="15.75" thickBot="1" x14ac:dyDescent="0.3">
      <c r="D1" t="str">
        <f>B4</f>
        <v>4-A1</v>
      </c>
      <c r="F1" t="str">
        <f>B6</f>
        <v>4-A2</v>
      </c>
      <c r="H1" t="str">
        <f>B8</f>
        <v>4-A3</v>
      </c>
      <c r="J1" t="str">
        <f>B10</f>
        <v>4-A4</v>
      </c>
      <c r="L1" t="str">
        <f>B12</f>
        <v>4-A5</v>
      </c>
      <c r="N1" t="str">
        <f>B14</f>
        <v>4-A6</v>
      </c>
    </row>
    <row r="2" spans="2:32" ht="30" customHeight="1" x14ac:dyDescent="0.25">
      <c r="B2" s="107" t="s">
        <v>27</v>
      </c>
      <c r="C2" s="108" t="s">
        <v>1</v>
      </c>
      <c r="D2" s="109" t="str">
        <f>+C4</f>
        <v>Sp. Stad Thijs J4 blauw</v>
      </c>
      <c r="E2" s="110"/>
      <c r="F2" s="109" t="str">
        <f>+C6</f>
        <v>Sp.Stad Thijs J4 rood</v>
      </c>
      <c r="G2" s="110"/>
      <c r="H2" s="109" t="str">
        <f>+C8</f>
        <v>Atalante Ministars</v>
      </c>
      <c r="I2" s="110"/>
      <c r="J2" s="109" t="str">
        <f>+C10</f>
        <v>VVO Regenboog</v>
      </c>
      <c r="K2" s="110"/>
      <c r="L2" s="109" t="str">
        <f>+C12</f>
        <v/>
      </c>
      <c r="M2" s="110"/>
      <c r="N2" s="109" t="str">
        <f>+C14</f>
        <v/>
      </c>
      <c r="O2" s="110"/>
      <c r="P2" s="111" t="s">
        <v>2</v>
      </c>
      <c r="Q2" s="112"/>
      <c r="R2" s="113" t="s">
        <v>3</v>
      </c>
    </row>
    <row r="3" spans="2:32" ht="30" customHeight="1" thickBot="1" x14ac:dyDescent="0.3">
      <c r="B3" s="114"/>
      <c r="C3" s="115"/>
      <c r="D3" s="116"/>
      <c r="E3" s="117"/>
      <c r="F3" s="116"/>
      <c r="G3" s="117"/>
      <c r="H3" s="116"/>
      <c r="I3" s="117"/>
      <c r="J3" s="116"/>
      <c r="K3" s="117"/>
      <c r="L3" s="116"/>
      <c r="M3" s="117"/>
      <c r="N3" s="116"/>
      <c r="O3" s="117"/>
      <c r="P3" s="118"/>
      <c r="Q3" s="119"/>
      <c r="R3" s="120"/>
    </row>
    <row r="4" spans="2:32" ht="30" customHeight="1" x14ac:dyDescent="0.25">
      <c r="B4" s="107" t="s">
        <v>28</v>
      </c>
      <c r="C4" s="108" t="str">
        <f>IF(ISNA(VLOOKUP(B4,[1]teams!$B$1:$C$77,2,FALSE)),"",VLOOKUP(B4,[1]teams!$B$1:$C$77,2,FALSE))</f>
        <v>Sp. Stad Thijs J4 blauw</v>
      </c>
      <c r="D4" s="121"/>
      <c r="E4" s="122"/>
      <c r="F4" s="76">
        <f>AB4</f>
        <v>1</v>
      </c>
      <c r="G4" s="77">
        <f>AB5</f>
        <v>-1</v>
      </c>
      <c r="H4" s="78">
        <f>AC4</f>
        <v>2</v>
      </c>
      <c r="I4" s="77">
        <f>AC5</f>
        <v>-1</v>
      </c>
      <c r="J4" s="78">
        <f>AD4</f>
        <v>2</v>
      </c>
      <c r="K4" s="77">
        <f>AD5</f>
        <v>1</v>
      </c>
      <c r="L4" s="78" t="str">
        <f>AE4</f>
        <v/>
      </c>
      <c r="M4" s="77">
        <f>AE5</f>
        <v>0</v>
      </c>
      <c r="N4" s="76" t="str">
        <f>AF4</f>
        <v/>
      </c>
      <c r="O4" s="77">
        <f>AF5</f>
        <v>0</v>
      </c>
      <c r="P4" s="121">
        <f>IF(NOT(ISTEXT(D4)),D4) +IF(NOT(ISTEXT(F4)),F4)+IF(NOT(ISTEXT(H4)),H4) +IF(NOT(ISTEXT(J4)),J4)+IF(NOT(ISTEXT(L4)),L4) +IF(NOT(ISTEXT(N4)),N4)</f>
        <v>5</v>
      </c>
      <c r="Q4" s="123">
        <f>IF(AND(E4="",G4="",I4="",K4="",M4="",O4=""),"",E4+G4+I4+K4+M4+O4)</f>
        <v>-1</v>
      </c>
      <c r="R4" s="23">
        <f>IF(T4,"",RANK(S4,S4:S15,0)+T4)</f>
        <v>2</v>
      </c>
      <c r="S4">
        <f>IF(C4="",-10000,IF(P4="","",-(RANK(P4,P4:P15,0)*1000-Q4)))</f>
        <v>-2001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1</v>
      </c>
      <c r="W4" t="e">
        <f>VLOOKUP(B4&amp;" "&amp;H1,[1]UITSLAGEN!$N$6:$O$113,2,FALSE)</f>
        <v>#N/A</v>
      </c>
      <c r="X4">
        <f>VLOOKUP(B4&amp;" "&amp;J1,[1]UITSLAGEN!$N$6:$O$113,2,FALSE)</f>
        <v>2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1</v>
      </c>
      <c r="AC4">
        <f t="shared" si="0"/>
        <v>2</v>
      </c>
      <c r="AD4">
        <f t="shared" si="0"/>
        <v>2</v>
      </c>
      <c r="AE4" t="str">
        <f t="shared" si="0"/>
        <v/>
      </c>
      <c r="AF4" t="str">
        <f t="shared" si="0"/>
        <v/>
      </c>
    </row>
    <row r="5" spans="2:32" ht="30" customHeight="1" thickBot="1" x14ac:dyDescent="0.3">
      <c r="B5" s="114"/>
      <c r="C5" s="115"/>
      <c r="D5" s="124"/>
      <c r="E5" s="125"/>
      <c r="F5" s="76"/>
      <c r="G5" s="85"/>
      <c r="H5" s="86"/>
      <c r="I5" s="29"/>
      <c r="J5" s="86"/>
      <c r="K5" s="29"/>
      <c r="L5" s="86"/>
      <c r="M5" s="29"/>
      <c r="N5" s="30"/>
      <c r="O5" s="31"/>
      <c r="P5" s="126"/>
      <c r="Q5" s="127"/>
      <c r="R5" s="34"/>
      <c r="U5" t="e">
        <f>VLOOKUP(D1&amp;" "&amp;B4,[1]UITSLAGEN!$N$6:$Q$113,4,FALSE)</f>
        <v>#N/A</v>
      </c>
      <c r="V5" t="e">
        <f>VLOOKUP(F1&amp;" "&amp;B4,[1]UITSLAGEN!$N$6:$Q$113,4,FALSE)</f>
        <v>#N/A</v>
      </c>
      <c r="W5">
        <f>VLOOKUP(H1&amp;" "&amp;B4,[1]UITSLAGEN!$N$6:$Q$113,4,FALSE)</f>
        <v>2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-1</v>
      </c>
      <c r="AC5">
        <f>IF(AND(ISNA(W4),ISNA(W5)),0,IF(ISNA(W5),0,-VLOOKUP(H1&amp;" "&amp;B4,[1]UITSLAGEN!$N$6:$S$113,5,FALSE))+IF(ISNA(W4),0,VLOOKUP(B4&amp;" "&amp;H1,[1]UITSLAGEN!$N$6:$S$113,5,FALSE)))</f>
        <v>-1</v>
      </c>
      <c r="AD5">
        <f>IF(AND(ISNA(X4),ISNA(X5)),0,IF(ISNA(X5),0,-VLOOKUP(J1&amp;" "&amp;B4,[1]UITSLAGEN!$N$6:$S$113,5,FALSE))+IF(ISNA(X4),0,VLOOKUP(B4&amp;" "&amp;J1,[1]UITSLAGEN!$N$6:$S$113,5,FALSE)))</f>
        <v>1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107" t="s">
        <v>29</v>
      </c>
      <c r="C6" s="128" t="str">
        <f>IF(ISNA(VLOOKUP(B6,[1]teams!$B$1:$C$77,2,FALSE)),"",VLOOKUP(B6,[1]teams!$B$1:$C$77,2,FALSE))</f>
        <v>Sp.Stad Thijs J4 rood</v>
      </c>
      <c r="D6" s="76">
        <f>AA6</f>
        <v>3</v>
      </c>
      <c r="E6" s="77">
        <f>AA7</f>
        <v>1</v>
      </c>
      <c r="F6" s="129"/>
      <c r="G6" s="130"/>
      <c r="H6" s="78">
        <f>AC6</f>
        <v>4</v>
      </c>
      <c r="I6" s="77">
        <f>AC7</f>
        <v>7</v>
      </c>
      <c r="J6" s="78">
        <f>AD6</f>
        <v>4</v>
      </c>
      <c r="K6" s="77">
        <f>AD7</f>
        <v>9</v>
      </c>
      <c r="L6" s="78" t="str">
        <f>AE6</f>
        <v/>
      </c>
      <c r="M6" s="77">
        <f>AE7</f>
        <v>0</v>
      </c>
      <c r="N6" s="76" t="str">
        <f>AF6</f>
        <v/>
      </c>
      <c r="O6" s="77">
        <f>AF7</f>
        <v>0</v>
      </c>
      <c r="P6" s="121">
        <f>IF(NOT(ISTEXT(D6)),D6) +IF(NOT(ISTEXT(F6)),F6)+IF(NOT(ISTEXT(H6)),H6) +IF(NOT(ISTEXT(J6)),J6)+IF(NOT(ISTEXT(L6)),L6) +IF(NOT(ISTEXT(N6)),N6)</f>
        <v>11</v>
      </c>
      <c r="Q6" s="123">
        <f>IF(AND(E6="",G6="",I6="",K6="",M6="",O6=""),"",E6+G6+I6+K6+M6+O6)</f>
        <v>17</v>
      </c>
      <c r="R6" s="23">
        <f>IF(T6,"",RANK(S6,S4:S15,0)+T6)</f>
        <v>1</v>
      </c>
      <c r="S6">
        <f>IF(C6="",-10000,IF(P6="","",-(RANK(P6,P4:P15,0)*1000-Q6)))</f>
        <v>-983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4</v>
      </c>
      <c r="X6" t="e">
        <f>VLOOKUP(B6&amp;" "&amp;J1,[1]UITSLAGEN!$N$6:$O$113,2,FALSE)</f>
        <v>#N/A</v>
      </c>
      <c r="Y6" t="e">
        <f>VLOOKUP(B6&amp;" "&amp;L1,[1]UITSLAGEN!$N$6:$O$113,2,FALSE)</f>
        <v>#N/A</v>
      </c>
      <c r="Z6" t="e">
        <f>VLOOKUP(B6&amp;" "&amp;N1,[1]UITSLAGEN!$N$6:$O$113,2,FALSE)</f>
        <v>#N/A</v>
      </c>
      <c r="AA6">
        <f>IF(AND(ISNA(U6),ISNA(U7)),"",IF(ISNA(U6),0,U6)+IF(ISNA(U7),0,U7))</f>
        <v>3</v>
      </c>
      <c r="AC6">
        <f>IF(AND(ISNA(W6),ISNA(W7)),"",IF(ISNA(W6),0,W6)+IF(ISNA(W7),0,W7))</f>
        <v>4</v>
      </c>
      <c r="AD6">
        <f>IF(AND(ISNA(X6),ISNA(X7)),"",IF(ISNA(X6),0,X6)+IF(ISNA(X7),0,X7))</f>
        <v>4</v>
      </c>
      <c r="AE6" t="str">
        <f>IF(AND(ISNA(Y6),ISNA(Y7)),"",IF(ISNA(Y6),0,Y6)+IF(ISNA(Y7),0,Y7))</f>
        <v/>
      </c>
      <c r="AF6" t="str">
        <f>IF(AND(ISNA(Z6),ISNA(Z7)),"",IF(ISNA(Z6),0,Z6)+IF(ISNA(Z7),0,Z7))</f>
        <v/>
      </c>
    </row>
    <row r="7" spans="2:32" ht="30" customHeight="1" thickBot="1" x14ac:dyDescent="0.3">
      <c r="B7" s="114"/>
      <c r="C7" s="131"/>
      <c r="D7" s="76"/>
      <c r="F7" s="132"/>
      <c r="G7" s="125"/>
      <c r="H7" s="86"/>
      <c r="I7" s="85"/>
      <c r="J7" s="86"/>
      <c r="K7" s="41"/>
      <c r="L7" s="86"/>
      <c r="M7" s="29"/>
      <c r="N7" s="30"/>
      <c r="O7" s="31"/>
      <c r="P7" s="126"/>
      <c r="Q7" s="127"/>
      <c r="R7" s="34"/>
      <c r="U7">
        <f>VLOOKUP(D1&amp;" "&amp;B6,[1]UITSLAGEN!$N$6:$Q$113,4,FALSE)</f>
        <v>3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>
        <f>VLOOKUP(J1&amp;" "&amp;B6,[1]UITSLAGEN!$N$6:$Q$113,4,FALSE)</f>
        <v>4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1</v>
      </c>
      <c r="AC7">
        <f>IF(AND(ISNA(W6),ISNA(W7)),0,IF(ISNA(W7),0,-VLOOKUP(H1&amp;" "&amp;B6,[1]UITSLAGEN!$N$6:$S$113,5,FALSE))+IF(ISNA(W6),0,VLOOKUP(B6&amp;" "&amp;H1,[1]UITSLAGEN!$N$6:$S$113,5,FALSE)))</f>
        <v>7</v>
      </c>
      <c r="AD7">
        <f>IF(AND(ISNA(X6),ISNA(X7)),0,IF(ISNA(X7),0,-VLOOKUP(J1&amp;" "&amp;B6,[1]UITSLAGEN!$N$6:$S$113,5,FALSE))+IF(ISNA(X6),0,VLOOKUP(B6&amp;" "&amp;J1,[1]UITSLAGEN!$N$6:$S$113,5,FALSE)))</f>
        <v>9</v>
      </c>
      <c r="AE7">
        <f>IF(AND(ISNA(Y6),ISNA(Y7)),0,IF(ISNA(Y7),0,-VLOOKUP(L1&amp;" "&amp;B6,[1]UITSLAGEN!$N$6:$S$113,5,FALSE))+IF(ISNA(Y6),0,VLOOKUP(B6&amp;" "&amp;L1,[1]UITSLAGEN!$N$6:$S$113,5,FALSE)))</f>
        <v>0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107" t="s">
        <v>30</v>
      </c>
      <c r="C8" s="128" t="str">
        <f>IF(ISNA(VLOOKUP(B8,[1]teams!$B$1:$C$77,2,FALSE)),"",VLOOKUP(B8,[1]teams!$B$1:$C$77,2,FALSE))</f>
        <v>Atalante Ministars</v>
      </c>
      <c r="D8" s="35">
        <f>AA8</f>
        <v>2</v>
      </c>
      <c r="E8" s="39">
        <f>AA9</f>
        <v>1</v>
      </c>
      <c r="F8" s="133">
        <f>AB8</f>
        <v>0</v>
      </c>
      <c r="G8" s="134">
        <f>AB9</f>
        <v>-7</v>
      </c>
      <c r="H8" s="129"/>
      <c r="I8" s="130"/>
      <c r="J8" s="78">
        <f>AD8</f>
        <v>2</v>
      </c>
      <c r="K8" s="77">
        <f>AD9</f>
        <v>-3</v>
      </c>
      <c r="L8" s="78" t="str">
        <f>AE8</f>
        <v/>
      </c>
      <c r="M8" s="77">
        <f>AE9</f>
        <v>0</v>
      </c>
      <c r="N8" s="76" t="str">
        <f>AF8</f>
        <v/>
      </c>
      <c r="O8" s="77">
        <f>AF9</f>
        <v>0</v>
      </c>
      <c r="P8" s="121">
        <f>IF(NOT(ISTEXT(D8)),D8) +IF(NOT(ISTEXT(F8)),F8)+IF(NOT(ISTEXT(H8)),H8) +IF(NOT(ISTEXT(J8)),J8)+IF(NOT(ISTEXT(L8)),L8) +IF(NOT(ISTEXT(N8)),N8)</f>
        <v>4</v>
      </c>
      <c r="Q8" s="123">
        <f>IF(AND(E8="",G8="",I8="",K8="",M8="",O8=""),"",E8+G8+I8+K8+M8+O8)</f>
        <v>-9</v>
      </c>
      <c r="R8" s="23">
        <f>IF(T8,"",RANK(S8,S4:S15,0)+T8)</f>
        <v>4</v>
      </c>
      <c r="S8">
        <f>IF(C8="",-10000,IF(P8="","",-(RANK(P8,P4:P15,0)*1000-Q8)))</f>
        <v>-3009</v>
      </c>
      <c r="T8" t="b">
        <f>IF(C8="",TRUE)</f>
        <v>0</v>
      </c>
      <c r="U8">
        <f>VLOOKUP(B8&amp;" "&amp;D1,[1]UITSLAGEN!$N$6:$O$113,2,FALSE)</f>
        <v>2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2</v>
      </c>
      <c r="Y8" t="e">
        <f>VLOOKUP(B8&amp;" "&amp;L1,[1]UITSLAGEN!$N$6:$O$113,2,FALSE)</f>
        <v>#N/A</v>
      </c>
      <c r="Z8" t="e">
        <f>VLOOKUP(B8&amp;" "&amp;N1,[1]UITSLAGEN!$N$6:$O$113,2,FALSE)</f>
        <v>#N/A</v>
      </c>
      <c r="AA8">
        <f>IF(AND(ISNA(U8),ISNA(U9)),"",IF(ISNA(U8),0,U8)+IF(ISNA(U9),0,U9))</f>
        <v>2</v>
      </c>
      <c r="AB8">
        <f>IF(AND(ISNA(V8),ISNA(V9)),"",IF(ISNA(V8),0,V8)+IF(ISNA(V9),0,V9))</f>
        <v>0</v>
      </c>
      <c r="AD8">
        <f>IF(AND(ISNA(X8),ISNA(X9)),"",IF(ISNA(X8),0,X8)+IF(ISNA(X9),0,X9))</f>
        <v>2</v>
      </c>
      <c r="AE8" t="str">
        <f>IF(AND(ISNA(Y8),ISNA(Y9)),"",IF(ISNA(Y8),0,Y8)+IF(ISNA(Y9),0,Y9))</f>
        <v/>
      </c>
      <c r="AF8" t="str">
        <f>IF(AND(ISNA(Z8),ISNA(Z9)),"",IF(ISNA(Z8),0,Z8)+IF(ISNA(Z9),0,Z9))</f>
        <v/>
      </c>
    </row>
    <row r="9" spans="2:32" ht="30" customHeight="1" thickBot="1" x14ac:dyDescent="0.3">
      <c r="B9" s="114"/>
      <c r="C9" s="135"/>
      <c r="D9" s="89"/>
      <c r="E9" s="29"/>
      <c r="F9" s="136"/>
      <c r="G9" s="41"/>
      <c r="H9" s="137"/>
      <c r="I9" s="125"/>
      <c r="J9" s="86"/>
      <c r="K9" s="85"/>
      <c r="L9" s="86"/>
      <c r="M9" s="29"/>
      <c r="N9" s="30"/>
      <c r="O9" s="31"/>
      <c r="P9" s="126"/>
      <c r="Q9" s="127"/>
      <c r="R9" s="34"/>
      <c r="U9" t="e">
        <f>VLOOKUP(D1&amp;" "&amp;B8,[1]UITSLAGEN!$N$6:$Q$113,4,FALSE)</f>
        <v>#N/A</v>
      </c>
      <c r="V9">
        <f>VLOOKUP(F1&amp;" "&amp;B8,[1]UITSLAGEN!$N$6:$Q$113,4,FALSE)</f>
        <v>0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1</v>
      </c>
      <c r="AB9">
        <f>IF(AND(ISNA(V8),ISNA(V9)),0,IF(ISNA(V9),0,-VLOOKUP(F1&amp;" "&amp;B8,[1]UITSLAGEN!$N$6:$S$113,5,FALSE))+IF(ISNA(V8),0,VLOOKUP(B8&amp;" "&amp;F1,[1]UITSLAGEN!$N$6:$S$113,5,FALSE)))</f>
        <v>-7</v>
      </c>
      <c r="AD9">
        <f>IF(AND(ISNA(X8),ISNA(X9)),0,IF(ISNA(X9),0,-VLOOKUP(J1&amp;" "&amp;B8,[1]UITSLAGEN!$N$6:$S$113,5,FALSE))+IF(ISNA(X8),0,VLOOKUP(B8&amp;" "&amp;J1,[1]UITSLAGEN!$N$6:$S$113,5,FALSE)))</f>
        <v>-3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0</v>
      </c>
    </row>
    <row r="10" spans="2:32" ht="30" customHeight="1" x14ac:dyDescent="0.25">
      <c r="B10" s="107" t="s">
        <v>31</v>
      </c>
      <c r="C10" s="128" t="str">
        <f>IF(ISNA(VLOOKUP(B10,[1]teams!$B$1:$C$77,2,FALSE)),"",VLOOKUP(B10,[1]teams!$B$1:$C$77,2,FALSE))</f>
        <v>VVO Regenboog</v>
      </c>
      <c r="D10" s="133">
        <f>AA10</f>
        <v>2</v>
      </c>
      <c r="E10" s="138">
        <f>AA11</f>
        <v>-1</v>
      </c>
      <c r="F10" s="139">
        <f>AB10</f>
        <v>0</v>
      </c>
      <c r="G10" s="134">
        <f>AB11</f>
        <v>-9</v>
      </c>
      <c r="H10" s="78">
        <f>AC10</f>
        <v>2</v>
      </c>
      <c r="I10" s="77">
        <f>AC11</f>
        <v>3</v>
      </c>
      <c r="J10" s="129"/>
      <c r="K10" s="130"/>
      <c r="L10" s="78" t="str">
        <f>AE10</f>
        <v/>
      </c>
      <c r="M10" s="77">
        <f>AE11</f>
        <v>0</v>
      </c>
      <c r="N10" s="76" t="str">
        <f>AF10</f>
        <v/>
      </c>
      <c r="O10" s="77">
        <f>AF11</f>
        <v>0</v>
      </c>
      <c r="P10" s="121">
        <f>IF(NOT(ISTEXT(D10)),D10) +IF(NOT(ISTEXT(F10)),F10)+IF(NOT(ISTEXT(H10)),H10) +IF(NOT(ISTEXT(J10)),J10)+IF(NOT(ISTEXT(L10)),L10) +IF(NOT(ISTEXT(N10)),N10)</f>
        <v>4</v>
      </c>
      <c r="Q10" s="123">
        <f>IF(AND(E10="",G10="",I10="",K10="",M10="",O10=""),"",E10+G10+I10+K10+M10+O10)</f>
        <v>-7</v>
      </c>
      <c r="R10" s="23">
        <f>IF(T10,"",RANK(S10,S4:S15,0)+T10)</f>
        <v>3</v>
      </c>
      <c r="S10">
        <f>IF(C10="",-10000,IF(P10="","",-(RANK(P10,P4:P15,0)*1000-Q10)))</f>
        <v>-3007</v>
      </c>
      <c r="T10" t="b">
        <f>IF(C10="",TRUE)</f>
        <v>0</v>
      </c>
      <c r="U10" t="e">
        <f>VLOOKUP(B10&amp;" "&amp;D1,[1]UITSLAGEN!$N$6:$O$113,2,FALSE)</f>
        <v>#N/A</v>
      </c>
      <c r="V10">
        <f>VLOOKUP(B10&amp;" "&amp;F1,[1]UITSLAGEN!$N$6:$O$113,2,FALSE)</f>
        <v>0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 t="e">
        <f>VLOOKUP(B10&amp;" "&amp;L1,[1]UITSLAGEN!$N$6:$O$113,2,FALSE)</f>
        <v>#N/A</v>
      </c>
      <c r="Z10" t="e">
        <f>VLOOKUP(B10&amp;" "&amp;N1,[1]UITSLAGEN!$N$6:$O$113,2,FALSE)</f>
        <v>#N/A</v>
      </c>
      <c r="AA10">
        <f>IF(AND(ISNA(U10),ISNA(U11)),"",IF(ISNA(U10),0,U10)+IF(ISNA(U11),0,U11))</f>
        <v>2</v>
      </c>
      <c r="AB10">
        <f>IF(AND(ISNA(V10),ISNA(V11)),"",IF(ISNA(V10),0,V10)+IF(ISNA(V11),0,V11))</f>
        <v>0</v>
      </c>
      <c r="AC10">
        <f>IF(AND(ISNA(W10),ISNA(W11)),"",IF(ISNA(W10),0,W10)+IF(ISNA(W11),0,W11))</f>
        <v>2</v>
      </c>
      <c r="AE10" t="str">
        <f>IF(AND(ISNA(Y10),ISNA(Y11)),"",IF(ISNA(Y10),0,Y10)+IF(ISNA(Y11),0,Y11))</f>
        <v/>
      </c>
      <c r="AF10" t="str">
        <f>IF(AND(ISNA(Z10),ISNA(Z11)),"",IF(ISNA(Z10),0,Z10)+IF(ISNA(Z11),0,Z11))</f>
        <v/>
      </c>
    </row>
    <row r="11" spans="2:32" ht="30" customHeight="1" thickBot="1" x14ac:dyDescent="0.3">
      <c r="B11" s="114"/>
      <c r="C11" s="135"/>
      <c r="D11" s="140"/>
      <c r="E11" s="41"/>
      <c r="F11" s="141"/>
      <c r="G11" s="29"/>
      <c r="H11" s="86"/>
      <c r="I11" s="41"/>
      <c r="J11" s="137"/>
      <c r="K11" s="125"/>
      <c r="L11" s="86"/>
      <c r="M11" s="85"/>
      <c r="N11" s="30"/>
      <c r="O11" s="31"/>
      <c r="P11" s="126"/>
      <c r="Q11" s="127"/>
      <c r="R11" s="34"/>
      <c r="U11">
        <f>VLOOKUP(D1&amp;" "&amp;B10,[1]UITSLAGEN!$N$6:$Q$113,4,FALSE)</f>
        <v>2</v>
      </c>
      <c r="V11" t="e">
        <f>VLOOKUP(F1&amp;" "&amp;B10,[1]UITSLAGEN!$N$6:$Q$113,4,FALSE)</f>
        <v>#N/A</v>
      </c>
      <c r="W11">
        <f>VLOOKUP(H1&amp;" "&amp;B10,[1]UITSLAGEN!$N$6:$Q$113,4,FALSE)</f>
        <v>2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-1</v>
      </c>
      <c r="AB11">
        <f>IF(AND(ISNA(V10),ISNA(V11)),0,IF(ISNA(V11),0,-VLOOKUP(F1&amp;" "&amp;B10,[1]UITSLAGEN!$N$6:$S$113,5,FALSE))+IF(ISNA(V10),0,VLOOKUP(B10&amp;" "&amp;F1,[1]UITSLAGEN!$N$6:$S$113,5,FALSE)))</f>
        <v>-9</v>
      </c>
      <c r="AC11">
        <f>IF(AND(ISNA(W10),ISNA(W11)),0,IF(ISNA(W11),0,-VLOOKUP(H1&amp;" "&amp;B10,[1]UITSLAGEN!$N$6:$S$113,5,FALSE))+IF(ISNA(W10),0,VLOOKUP(B10&amp;" "&amp;H1,[1]UITSLAGEN!$N$6:$S$113,5,FALSE)))</f>
        <v>3</v>
      </c>
      <c r="AE11">
        <f>IF(AND(ISNA(Y10),ISNA(Y11)),0,IF(ISNA(Y11),0,-VLOOKUP(L1&amp;" "&amp;B10,[1]UITSLAGEN!$N$6:$S$113,5,FALSE))+IF(ISNA(Y10),0,VLOOKUP(B10&amp;" "&amp;L1,[1]UITSLAGEN!$N$6:$S$113,5,FALSE)))</f>
        <v>0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107" t="s">
        <v>32</v>
      </c>
      <c r="C12" s="128" t="str">
        <f>IF(ISNA(VLOOKUP(B12,[1]teams!$B$1:$C$77,2,FALSE)),"",VLOOKUP(B12,[1]teams!$B$1:$C$77,2,FALSE))</f>
        <v/>
      </c>
      <c r="D12" s="133" t="str">
        <f>AA12</f>
        <v/>
      </c>
      <c r="E12" s="138">
        <f>AA13</f>
        <v>0</v>
      </c>
      <c r="F12" s="139" t="str">
        <f>AB12</f>
        <v/>
      </c>
      <c r="G12" s="134">
        <f>AB13</f>
        <v>0</v>
      </c>
      <c r="H12" s="78" t="str">
        <f>AC12</f>
        <v/>
      </c>
      <c r="I12" s="77">
        <f>AC13</f>
        <v>0</v>
      </c>
      <c r="J12" s="78" t="str">
        <f>AD12</f>
        <v/>
      </c>
      <c r="K12" s="77">
        <f>AD13</f>
        <v>0</v>
      </c>
      <c r="L12" s="129"/>
      <c r="M12" s="130"/>
      <c r="N12" s="76" t="str">
        <f>AF12</f>
        <v/>
      </c>
      <c r="O12" s="77">
        <f>AF13</f>
        <v>0</v>
      </c>
      <c r="P12" s="121">
        <f>IF(NOT(ISTEXT(D12)),D12) +IF(NOT(ISTEXT(F12)),F12)+IF(NOT(ISTEXT(H12)),H12) +IF(NOT(ISTEXT(J12)),J12)+IF(NOT(ISTEXT(L12)),L12) +IF(NOT(ISTEXT(N12)),N12)</f>
        <v>0</v>
      </c>
      <c r="Q12" s="123">
        <f>IF(AND(E12="",G12="",I12="",K12="",M12="",O12=""),"",E12+G12+I12+K12+M12+O12)</f>
        <v>0</v>
      </c>
      <c r="R12" s="23" t="str">
        <f>IF(T12,"",RANK(S12,S4:S15,0)+T12)</f>
        <v/>
      </c>
      <c r="S12">
        <f>IF(C12="",-10000,IF(P12="","",-(RANK(P12,P4:P15,0)*1000-Q12)))</f>
        <v>-10000</v>
      </c>
      <c r="T12" t="b">
        <f>IF(C12="",TRUE)</f>
        <v>1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 t="e">
        <f>VLOOKUP(B12&amp;" "&amp;N1,[1]UITSLAGEN!$N$6:$O$113,2,FALSE)</f>
        <v>#N/A</v>
      </c>
      <c r="AA12" t="str">
        <f>IF(AND(ISNA(U12),ISNA(U13)),"",IF(ISNA(U12),0,U12)+IF(ISNA(U13),0,U13))</f>
        <v/>
      </c>
      <c r="AB12" t="str">
        <f>IF(AND(ISNA(V12),ISNA(V13)),"",IF(ISNA(V12),0,V12)+IF(ISNA(V13),0,V13))</f>
        <v/>
      </c>
      <c r="AC12" t="str">
        <f>IF(AND(ISNA(W12),ISNA(W13)),"",IF(ISNA(W12),0,W12)+IF(ISNA(W13),0,W13))</f>
        <v/>
      </c>
      <c r="AD12" t="str">
        <f>IF(AND(ISNA(X12),ISNA(X13)),"",IF(ISNA(X12),0,X12)+IF(ISNA(X13),0,X13))</f>
        <v/>
      </c>
      <c r="AF12" t="str">
        <f>IF(AND(ISNA(Z12),ISNA(Z13)),"",IF(ISNA(Z12),0,Z12)+IF(ISNA(Z13),0,Z13))</f>
        <v/>
      </c>
    </row>
    <row r="13" spans="2:32" ht="30" customHeight="1" thickBot="1" x14ac:dyDescent="0.3">
      <c r="B13" s="114"/>
      <c r="C13" s="135"/>
      <c r="D13" s="140"/>
      <c r="E13" s="41"/>
      <c r="F13" s="141"/>
      <c r="G13" s="29"/>
      <c r="H13" s="86"/>
      <c r="I13" s="29"/>
      <c r="J13" s="86"/>
      <c r="K13" s="41"/>
      <c r="L13" s="137"/>
      <c r="M13" s="125"/>
      <c r="N13" s="30"/>
      <c r="O13" s="142"/>
      <c r="P13" s="126"/>
      <c r="Q13" s="127"/>
      <c r="R13" s="34"/>
      <c r="U13" t="e">
        <f>VLOOKUP(D1&amp;" "&amp;B12,[1]UITSLAGEN!$N$6:$Q$113,4,FALSE)</f>
        <v>#N/A</v>
      </c>
      <c r="V13" t="e">
        <f>VLOOKUP(F1&amp;" "&amp;B12,[1]UITSLAGEN!$N$6:$Q$113,4,FALSE)</f>
        <v>#N/A</v>
      </c>
      <c r="W13" t="e">
        <f>VLOOKUP(H1&amp;" "&amp;B12,[1]UITSLAGEN!$N$6:$Q$113,4,FALSE)</f>
        <v>#N/A</v>
      </c>
      <c r="X13" t="e">
        <f>VLOOKUP(J1&amp;" "&amp;B12,[1]UITSLAGEN!$N$6:$Q$113,4,FALSE)</f>
        <v>#N/A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0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0</v>
      </c>
      <c r="AF13">
        <f>IF(AND(ISNA(Z12),ISNA(Z13)),0,IF(ISNA(Z13),0,-VLOOKUP(N1&amp;" "&amp;B12,[1]UITSLAGEN!$N$6:$S$113,5,FALSE))+IF(ISNA(Z12),0,VLOOKUP(B12&amp;" "&amp;N1,[1]UITSLAGEN!$N$6:$S$113,5,FALSE)))</f>
        <v>0</v>
      </c>
    </row>
    <row r="14" spans="2:32" ht="30" customHeight="1" x14ac:dyDescent="0.25">
      <c r="B14" s="143" t="s">
        <v>33</v>
      </c>
      <c r="C14" s="128" t="str">
        <f>IF(ISNA(VLOOKUP(B14,[1]teams!$B$1:$C$77,2,FALSE)),"",VLOOKUP(B14,[1]teams!$B$1:$C$77,2,FALSE))</f>
        <v/>
      </c>
      <c r="D14" s="133" t="str">
        <f>AA14</f>
        <v/>
      </c>
      <c r="E14" s="138">
        <f>AA15</f>
        <v>0</v>
      </c>
      <c r="F14" s="139" t="str">
        <f>AB14</f>
        <v/>
      </c>
      <c r="G14" s="134">
        <f>AB15</f>
        <v>0</v>
      </c>
      <c r="H14" s="78" t="str">
        <f>AC14</f>
        <v/>
      </c>
      <c r="I14" s="77">
        <f>AC15</f>
        <v>0</v>
      </c>
      <c r="J14" s="78" t="str">
        <f>AD14</f>
        <v/>
      </c>
      <c r="K14" s="77">
        <f>AD15</f>
        <v>0</v>
      </c>
      <c r="L14" s="78" t="str">
        <f>AE14</f>
        <v/>
      </c>
      <c r="M14" s="77">
        <f>AE15</f>
        <v>0</v>
      </c>
      <c r="N14" s="129"/>
      <c r="O14" s="144"/>
      <c r="P14" s="121">
        <f>IF(NOT(ISTEXT(D14)),D14) +IF(NOT(ISTEXT(F14)),F14)+IF(NOT(ISTEXT(H14)),H14) +IF(NOT(ISTEXT(J14)),J14)+IF(NOT(ISTEXT(L14)),L14) +IF(NOT(ISTEXT(N14)),N14)</f>
        <v>0</v>
      </c>
      <c r="Q14" s="123">
        <f>IF(AND(E14="",G14="",I14="",K14="",M14="",O14=""),"",E14+G14+I14+K14+M14+O14)</f>
        <v>0</v>
      </c>
      <c r="R14" s="23" t="str">
        <f>IF(T14,"",RANK(S14,S4:S15,0)+T14)</f>
        <v/>
      </c>
      <c r="S14">
        <f>IF(C14="",-10000,IF(P14="","",-(RANK(P14,P4:P15,0)*1000-Q14)))</f>
        <v>-10000</v>
      </c>
      <c r="T14" t="b">
        <f>IF(C14="",TRUE)</f>
        <v>1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 t="str">
        <f>IF(AND(ISNA(W14),ISNA(W15)),"",IF(ISNA(W14),0,W14)+IF(ISNA(W15),0,W15))</f>
        <v/>
      </c>
      <c r="AD14" t="str">
        <f>IF(AND(ISNA(X14),ISNA(X15)),"",IF(ISNA(X14),0,X14)+IF(ISNA(X15),0,X15))</f>
        <v/>
      </c>
      <c r="AE14" t="str">
        <f>IF(AND(ISNA(Y14),ISNA(Y15)),"",IF(ISNA(Y14),0,Y14)+IF(ISNA(Y15),0,Y15))</f>
        <v/>
      </c>
    </row>
    <row r="15" spans="2:32" ht="30" customHeight="1" thickBot="1" x14ac:dyDescent="0.3">
      <c r="B15" s="145"/>
      <c r="C15" s="131"/>
      <c r="D15" s="146"/>
      <c r="E15" s="54"/>
      <c r="F15" s="147"/>
      <c r="G15" s="55"/>
      <c r="H15" s="103"/>
      <c r="I15" s="55"/>
      <c r="J15" s="103"/>
      <c r="K15" s="55"/>
      <c r="L15" s="103"/>
      <c r="M15" s="54"/>
      <c r="N15" s="148"/>
      <c r="O15" s="149"/>
      <c r="P15" s="126"/>
      <c r="Q15" s="127"/>
      <c r="R15" s="34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 t="e">
        <f>VLOOKUP(H1&amp;" "&amp;B14,[1]UITSLAGEN!$N$6:$Q$113,4,FALSE)</f>
        <v>#N/A</v>
      </c>
      <c r="X15" t="e">
        <f>VLOOKUP(J1&amp;" "&amp;B14,[1]UITSLAGEN!$N$6:$Q$113,4,FALSE)</f>
        <v>#N/A</v>
      </c>
      <c r="Y15" t="e">
        <f>VLOOKUP(L1&amp;" "&amp;B14,[1]UITSLAGEN!$N$6:$Q$113,4,FALSE)</f>
        <v>#N/A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0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0</v>
      </c>
    </row>
    <row r="16" spans="2:32" ht="22.35" customHeight="1" thickBot="1" x14ac:dyDescent="0.3">
      <c r="D16" t="str">
        <f>B19</f>
        <v>4-B1</v>
      </c>
      <c r="F16" t="str">
        <f>B21</f>
        <v>4-B2</v>
      </c>
      <c r="H16" t="str">
        <f>B23</f>
        <v>4-B3</v>
      </c>
      <c r="J16" t="str">
        <f>B25</f>
        <v>4-B4</v>
      </c>
      <c r="L16" t="str">
        <f>B27</f>
        <v>4-B5</v>
      </c>
      <c r="N16" t="str">
        <f>B29</f>
        <v>4-B6</v>
      </c>
    </row>
    <row r="17" spans="2:32" ht="30" customHeight="1" x14ac:dyDescent="0.25">
      <c r="B17" s="107" t="s">
        <v>27</v>
      </c>
      <c r="C17" s="108" t="s">
        <v>10</v>
      </c>
      <c r="D17" s="109" t="str">
        <f>+C19</f>
        <v>Atalante Skittles</v>
      </c>
      <c r="E17" s="110"/>
      <c r="F17" s="109" t="str">
        <f>+C21</f>
        <v>VCH Serve</v>
      </c>
      <c r="G17" s="110"/>
      <c r="H17" s="109" t="str">
        <f>+C23</f>
        <v>VHZ Spike</v>
      </c>
      <c r="I17" s="110"/>
      <c r="J17" s="109" t="str">
        <f>+C25</f>
        <v>Oradi Guppies</v>
      </c>
      <c r="K17" s="110"/>
      <c r="L17" s="109" t="str">
        <f>+C27</f>
        <v/>
      </c>
      <c r="M17" s="110"/>
      <c r="N17" s="109" t="str">
        <f>+C29</f>
        <v/>
      </c>
      <c r="O17" s="110"/>
      <c r="P17" s="111" t="s">
        <v>2</v>
      </c>
      <c r="Q17" s="112"/>
      <c r="R17" s="113" t="s">
        <v>3</v>
      </c>
    </row>
    <row r="18" spans="2:32" ht="30" customHeight="1" thickBot="1" x14ac:dyDescent="0.3">
      <c r="B18" s="114"/>
      <c r="C18" s="115"/>
      <c r="D18" s="116"/>
      <c r="E18" s="117"/>
      <c r="F18" s="116"/>
      <c r="G18" s="117"/>
      <c r="H18" s="116"/>
      <c r="I18" s="117"/>
      <c r="J18" s="116"/>
      <c r="K18" s="117"/>
      <c r="L18" s="116"/>
      <c r="M18" s="117"/>
      <c r="N18" s="116"/>
      <c r="O18" s="117"/>
      <c r="P18" s="118"/>
      <c r="Q18" s="119"/>
      <c r="R18" s="120"/>
    </row>
    <row r="19" spans="2:32" ht="30" customHeight="1" x14ac:dyDescent="0.25">
      <c r="B19" s="107" t="s">
        <v>34</v>
      </c>
      <c r="C19" s="108" t="str">
        <f>IF(ISNA(VLOOKUP(B19,[1]teams!$B$1:$C$77,2,FALSE)),"",VLOOKUP(B19,[1]teams!$B$1:$C$77,2,FALSE))</f>
        <v>Atalante Skittles</v>
      </c>
      <c r="D19" s="121"/>
      <c r="E19" s="122"/>
      <c r="F19" s="76">
        <f>AB19</f>
        <v>0</v>
      </c>
      <c r="G19" s="77">
        <f>AB20</f>
        <v>-29</v>
      </c>
      <c r="H19" s="78">
        <f>AC19</f>
        <v>0</v>
      </c>
      <c r="I19" s="77">
        <f>AC20</f>
        <v>-30</v>
      </c>
      <c r="J19" s="78">
        <f>AD19</f>
        <v>0</v>
      </c>
      <c r="K19" s="77">
        <f>AD20</f>
        <v>-17</v>
      </c>
      <c r="L19" s="78" t="str">
        <f>AE19</f>
        <v/>
      </c>
      <c r="M19" s="77">
        <f>AE20</f>
        <v>0</v>
      </c>
      <c r="N19" s="76" t="str">
        <f>AF19</f>
        <v/>
      </c>
      <c r="O19" s="77">
        <f>AF20</f>
        <v>0</v>
      </c>
      <c r="P19" s="121">
        <f>IF(NOT(ISTEXT(D19)),D19) +IF(NOT(ISTEXT(F19)),F19)+IF(NOT(ISTEXT(H19)),H19) +IF(NOT(ISTEXT(J19)),J19)+IF(NOT(ISTEXT(L19)),L19) +IF(NOT(ISTEXT(N19)),N19)</f>
        <v>0</v>
      </c>
      <c r="Q19" s="123">
        <f>IF(AND(E19="",G19="",I19="",K19="",M19="",O19=""),"",E19+G19+I19+K19+M19+O19)</f>
        <v>-76</v>
      </c>
      <c r="R19" s="23">
        <f>IF(T19,"",RANK(S19,S19:S30,0)+T19)</f>
        <v>4</v>
      </c>
      <c r="S19">
        <f>IF(C19="",-10000,IF(P19="","",-(RANK(P19,P19:P30,0)*1000-Q19)))</f>
        <v>-4076</v>
      </c>
      <c r="T19" t="b">
        <f>IF(C19="",TRUE)</f>
        <v>0</v>
      </c>
      <c r="U19" t="e">
        <f>VLOOKUP(B19&amp;" "&amp;D16,[1]UITSLAGEN!$N$6:$O$113,2,FALSE)</f>
        <v>#N/A</v>
      </c>
      <c r="V19">
        <f>VLOOKUP(B19&amp;" "&amp;F16,[1]UITSLAGEN!$N$6:$O$113,2,FALSE)</f>
        <v>0</v>
      </c>
      <c r="W19" t="e">
        <f>VLOOKUP(B19&amp;" "&amp;H16,[1]UITSLAGEN!$N$6:$O$113,2,FALSE)</f>
        <v>#N/A</v>
      </c>
      <c r="X19">
        <f>VLOOKUP(B19&amp;" "&amp;J16,[1]UITSLAGEN!$N$6:$O$113,2,FALSE)</f>
        <v>0</v>
      </c>
      <c r="Y19" t="e">
        <f>VLOOKUP(B19&amp;" "&amp;L16,[1]UITSLAGEN!$N$6:$O$113,2,FALSE)</f>
        <v>#N/A</v>
      </c>
      <c r="Z19" t="e">
        <f>VLOOKUP(B19&amp;" "&amp;N16,[1]UITSLAGEN!$N$6:$O$113,2,FALSE)</f>
        <v>#N/A</v>
      </c>
      <c r="AA19" t="str">
        <f t="shared" ref="AA19:AF19" si="1">IF(AND(ISNA(U19),ISNA(U20)),"",IF(ISNA(U19),0,U19)+IF(ISNA(U20),0,U20))</f>
        <v/>
      </c>
      <c r="AB19">
        <f t="shared" si="1"/>
        <v>0</v>
      </c>
      <c r="AC19">
        <f t="shared" si="1"/>
        <v>0</v>
      </c>
      <c r="AD19">
        <f t="shared" si="1"/>
        <v>0</v>
      </c>
      <c r="AE19" t="str">
        <f t="shared" si="1"/>
        <v/>
      </c>
      <c r="AF19" t="str">
        <f t="shared" si="1"/>
        <v/>
      </c>
    </row>
    <row r="20" spans="2:32" ht="30" customHeight="1" thickBot="1" x14ac:dyDescent="0.3">
      <c r="B20" s="114"/>
      <c r="C20" s="115"/>
      <c r="D20" s="124"/>
      <c r="E20" s="125"/>
      <c r="F20" s="76"/>
      <c r="G20" s="85"/>
      <c r="H20" s="86"/>
      <c r="I20" s="29"/>
      <c r="J20" s="86"/>
      <c r="K20" s="29"/>
      <c r="L20" s="86"/>
      <c r="M20" s="29"/>
      <c r="N20" s="30"/>
      <c r="O20" s="31"/>
      <c r="P20" s="126"/>
      <c r="Q20" s="127"/>
      <c r="R20" s="34"/>
      <c r="U20" t="e">
        <f>VLOOKUP(D16&amp;" "&amp;B19,[1]UITSLAGEN!$N$6:$Q$113,4,FALSE)</f>
        <v>#N/A</v>
      </c>
      <c r="V20" t="e">
        <f>VLOOKUP(F16&amp;" "&amp;B19,[1]UITSLAGEN!$N$6:$Q$113,4,FALSE)</f>
        <v>#N/A</v>
      </c>
      <c r="W20">
        <f>VLOOKUP(H16&amp;" "&amp;B19,[1]UITSLAGEN!$N$6:$Q$113,4,FALSE)</f>
        <v>0</v>
      </c>
      <c r="X20" t="e">
        <f>VLOOKUP(J16&amp;" "&amp;B19,[1]UITSLAGEN!$N$6:$Q$113,4,FALSE)</f>
        <v>#N/A</v>
      </c>
      <c r="Y20" t="e">
        <f>VLOOKUP(L16&amp;" "&amp;B19,[1]UITSLAGEN!$N$6:$Q$113,4,FALSE)</f>
        <v>#N/A</v>
      </c>
      <c r="Z20" t="e">
        <f>VLOOKUP(N16&amp;" "&amp;B19,[1]UITSLAGEN!$N$6:$Q$113,4,FALSE)</f>
        <v>#N/A</v>
      </c>
      <c r="AB20">
        <f>IF(AND(ISNA(V19),ISNA(V20)),0,IF(ISNA(V20),0,-VLOOKUP(F16&amp;" "&amp;B19,[1]UITSLAGEN!$N$6:$S$113,5,FALSE))+IF(ISNA(V19),0,VLOOKUP(B19&amp;" "&amp;F16,[1]UITSLAGEN!$N$6:$S$113,5,FALSE)))</f>
        <v>-29</v>
      </c>
      <c r="AC20">
        <f>IF(AND(ISNA(W19),ISNA(W20)),0,IF(ISNA(W20),0,-VLOOKUP(H16&amp;" "&amp;B19,[1]UITSLAGEN!$N$6:$S$113,5,FALSE))+IF(ISNA(W19),0,VLOOKUP(B19&amp;" "&amp;H16,[1]UITSLAGEN!$N$6:$S$113,5,FALSE)))</f>
        <v>-30</v>
      </c>
      <c r="AD20">
        <f>IF(AND(ISNA(X19),ISNA(X20)),0,IF(ISNA(X20),0,-VLOOKUP(J16&amp;" "&amp;B19,[1]UITSLAGEN!$N$6:$S$113,5,FALSE))+IF(ISNA(X19),0,VLOOKUP(B19&amp;" "&amp;J16,[1]UITSLAGEN!$N$6:$S$113,5,FALSE)))</f>
        <v>-17</v>
      </c>
      <c r="AE20">
        <f>IF(AND(ISNA(Y19),ISNA(Y20)),0,IF(ISNA(Y20),0,-VLOOKUP(L16&amp;" "&amp;B19,[1]UITSLAGEN!$N$6:$S$113,5,FALSE))+IF(ISNA(Y19),0,VLOOKUP(B19&amp;" "&amp;L16,[1]UITSLAGEN!$N$6:$S$113,5,FALSE)))</f>
        <v>0</v>
      </c>
      <c r="AF20">
        <f>IF(AND(ISNA(Z19),ISNA(Z20)),0,IF(ISNA(Z20),0,-VLOOKUP(N16&amp;" "&amp;B19,[1]UITSLAGEN!$N$6:$S$113,5,FALSE))+IF(ISNA(Z19),0,VLOOKUP(B19&amp;" "&amp;N16,[1]UITSLAGEN!$N$6:$S$113,5,FALSE)))</f>
        <v>0</v>
      </c>
    </row>
    <row r="21" spans="2:32" ht="30" customHeight="1" x14ac:dyDescent="0.25">
      <c r="B21" s="107" t="s">
        <v>35</v>
      </c>
      <c r="C21" s="128" t="str">
        <f>IF(ISNA(VLOOKUP(B21,[1]teams!$B$1:$C$77,2,FALSE)),"",VLOOKUP(B21,[1]teams!$B$1:$C$77,2,FALSE))</f>
        <v>VCH Serve</v>
      </c>
      <c r="D21" s="76">
        <f>AA21</f>
        <v>4</v>
      </c>
      <c r="E21" s="77">
        <f>AA22</f>
        <v>29</v>
      </c>
      <c r="F21" s="129"/>
      <c r="G21" s="130"/>
      <c r="H21" s="78">
        <f>AC21</f>
        <v>0</v>
      </c>
      <c r="I21" s="77">
        <f>AC22</f>
        <v>-11</v>
      </c>
      <c r="J21" s="78">
        <f>AD21</f>
        <v>2</v>
      </c>
      <c r="K21" s="77">
        <f>AD22</f>
        <v>6</v>
      </c>
      <c r="L21" s="78" t="str">
        <f>AE21</f>
        <v/>
      </c>
      <c r="M21" s="77">
        <f>AE22</f>
        <v>0</v>
      </c>
      <c r="N21" s="76" t="str">
        <f>AF21</f>
        <v/>
      </c>
      <c r="O21" s="77">
        <f>AF22</f>
        <v>0</v>
      </c>
      <c r="P21" s="121">
        <f>IF(NOT(ISTEXT(D21)),D21) +IF(NOT(ISTEXT(F21)),F21)+IF(NOT(ISTEXT(H21)),H21) +IF(NOT(ISTEXT(J21)),J21)+IF(NOT(ISTEXT(L21)),L21) +IF(NOT(ISTEXT(N21)),N21)</f>
        <v>6</v>
      </c>
      <c r="Q21" s="123">
        <f>IF(AND(E21="",G21="",I21="",K21="",M21="",O21=""),"",E21+G21+I21+K21+M21+O21)</f>
        <v>24</v>
      </c>
      <c r="R21" s="23">
        <f>IF(T21,"",RANK(S21,S19:S30,0)+T21)</f>
        <v>3</v>
      </c>
      <c r="S21">
        <f>IF(C21="",-10000,IF(P21="","",-(RANK(P21,P19:P30,0)*1000-Q21)))</f>
        <v>-2976</v>
      </c>
      <c r="T21" t="b">
        <f>IF(C21="",TRUE)</f>
        <v>0</v>
      </c>
      <c r="U21" t="e">
        <f>VLOOKUP(B21&amp;" "&amp;D16,[1]UITSLAGEN!$N$6:$O$113,2,FALSE)</f>
        <v>#N/A</v>
      </c>
      <c r="V21" t="e">
        <f>VLOOKUP(B21&amp;" "&amp;F16,[1]UITSLAGEN!$N$6:$O$113,2,FALSE)</f>
        <v>#N/A</v>
      </c>
      <c r="W21">
        <f>VLOOKUP(B21&amp;" "&amp;H16,[1]UITSLAGEN!$N$6:$O$113,2,FALSE)</f>
        <v>0</v>
      </c>
      <c r="X21" t="e">
        <f>VLOOKUP(B21&amp;" "&amp;J16,[1]UITSLAGEN!$N$6:$O$113,2,FALSE)</f>
        <v>#N/A</v>
      </c>
      <c r="Y21" t="e">
        <f>VLOOKUP(B21&amp;" "&amp;L16,[1]UITSLAGEN!$N$6:$O$113,2,FALSE)</f>
        <v>#N/A</v>
      </c>
      <c r="Z21" t="e">
        <f>VLOOKUP(B21&amp;" "&amp;N16,[1]UITSLAGEN!$N$6:$O$113,2,FALSE)</f>
        <v>#N/A</v>
      </c>
      <c r="AA21">
        <f>IF(AND(ISNA(U21),ISNA(U22)),"",IF(ISNA(U21),0,U21)+IF(ISNA(U22),0,U22))</f>
        <v>4</v>
      </c>
      <c r="AC21">
        <f>IF(AND(ISNA(W21),ISNA(W22)),"",IF(ISNA(W21),0,W21)+IF(ISNA(W22),0,W22))</f>
        <v>0</v>
      </c>
      <c r="AD21">
        <f>IF(AND(ISNA(X21),ISNA(X22)),"",IF(ISNA(X21),0,X21)+IF(ISNA(X22),0,X22))</f>
        <v>2</v>
      </c>
      <c r="AE21" t="str">
        <f>IF(AND(ISNA(Y21),ISNA(Y22)),"",IF(ISNA(Y21),0,Y21)+IF(ISNA(Y22),0,Y22))</f>
        <v/>
      </c>
      <c r="AF21" t="str">
        <f>IF(AND(ISNA(Z21),ISNA(Z22)),"",IF(ISNA(Z21),0,Z21)+IF(ISNA(Z22),0,Z22))</f>
        <v/>
      </c>
    </row>
    <row r="22" spans="2:32" ht="30" customHeight="1" thickBot="1" x14ac:dyDescent="0.3">
      <c r="B22" s="114"/>
      <c r="C22" s="135"/>
      <c r="D22" s="76"/>
      <c r="E22" s="41"/>
      <c r="F22" s="137"/>
      <c r="G22" s="125"/>
      <c r="H22" s="86"/>
      <c r="I22" s="85"/>
      <c r="J22" s="86"/>
      <c r="K22" s="41"/>
      <c r="L22" s="86"/>
      <c r="M22" s="29"/>
      <c r="N22" s="30"/>
      <c r="O22" s="31"/>
      <c r="P22" s="126"/>
      <c r="Q22" s="127"/>
      <c r="R22" s="34"/>
      <c r="U22">
        <f>VLOOKUP(D16&amp;" "&amp;B21,[1]UITSLAGEN!$N$6:$Q$113,4,FALSE)</f>
        <v>4</v>
      </c>
      <c r="V22" t="e">
        <f>VLOOKUP(F16&amp;" "&amp;B21,[1]UITSLAGEN!$N$6:$Q$113,4,FALSE)</f>
        <v>#N/A</v>
      </c>
      <c r="W22" t="e">
        <f>VLOOKUP(H16&amp;" "&amp;B21,[1]UITSLAGEN!$N$6:$Q$113,4,FALSE)</f>
        <v>#N/A</v>
      </c>
      <c r="X22">
        <f>VLOOKUP(J16&amp;" "&amp;B21,[1]UITSLAGEN!$N$6:$Q$113,4,FALSE)</f>
        <v>2</v>
      </c>
      <c r="Y22" t="e">
        <f>VLOOKUP(L16&amp;" "&amp;B21,[1]UITSLAGEN!$N$6:$Q$113,4,FALSE)</f>
        <v>#N/A</v>
      </c>
      <c r="Z22" t="e">
        <f>VLOOKUP(N16&amp;" "&amp;B21,[1]UITSLAGEN!$N$6:$Q$113,4,FALSE)</f>
        <v>#N/A</v>
      </c>
      <c r="AA22">
        <f>IF(AND(ISNA(U21),ISNA(U22)),0,IF(ISNA(U22),0,-VLOOKUP(D16&amp;" "&amp;B21,[1]UITSLAGEN!$N$6:$S$113,5,FALSE))+IF(ISNA(U21),0,VLOOKUP(B21&amp;" "&amp;D16,[1]UITSLAGEN!$N$6:$S$113,5,FALSE)))</f>
        <v>29</v>
      </c>
      <c r="AC22">
        <f>IF(AND(ISNA(W21),ISNA(W22)),0,IF(ISNA(W22),0,-VLOOKUP(H16&amp;" "&amp;B21,[1]UITSLAGEN!$N$6:$S$113,5,FALSE))+IF(ISNA(W21),0,VLOOKUP(B21&amp;" "&amp;H16,[1]UITSLAGEN!$N$6:$S$113,5,FALSE)))</f>
        <v>-11</v>
      </c>
      <c r="AD22">
        <f>IF(AND(ISNA(X21),ISNA(X22)),0,IF(ISNA(X22),0,-VLOOKUP(J16&amp;" "&amp;B21,[1]UITSLAGEN!$N$6:$S$113,5,FALSE))+IF(ISNA(X21),0,VLOOKUP(B21&amp;" "&amp;J16,[1]UITSLAGEN!$N$6:$S$113,5,FALSE)))</f>
        <v>6</v>
      </c>
      <c r="AE22">
        <f>IF(AND(ISNA(Y21),ISNA(Y22)),0,IF(ISNA(Y22),0,-VLOOKUP(L16&amp;" "&amp;B21,[1]UITSLAGEN!$N$6:$S$113,5,FALSE))+IF(ISNA(Y21),0,VLOOKUP(B21&amp;" "&amp;L16,[1]UITSLAGEN!$N$6:$S$113,5,FALSE)))</f>
        <v>0</v>
      </c>
      <c r="AF22">
        <f>IF(AND(ISNA(Z21),ISNA(Z22)),0,IF(ISNA(Z22),0,-VLOOKUP(N16&amp;" "&amp;B21,[1]UITSLAGEN!$N$6:$S$113,5,FALSE))+IF(ISNA(Z21),0,VLOOKUP(B21&amp;" "&amp;N16,[1]UITSLAGEN!$N$6:$S$113,5,FALSE)))</f>
        <v>0</v>
      </c>
    </row>
    <row r="23" spans="2:32" ht="30" customHeight="1" x14ac:dyDescent="0.25">
      <c r="B23" s="107" t="s">
        <v>36</v>
      </c>
      <c r="C23" s="128" t="str">
        <f>IF(ISNA(VLOOKUP(B23,[1]teams!$B$1:$C$77,2,FALSE)),"",VLOOKUP(B23,[1]teams!$B$1:$C$77,2,FALSE))</f>
        <v>VHZ Spike</v>
      </c>
      <c r="D23" s="133">
        <f>AA23</f>
        <v>4</v>
      </c>
      <c r="E23" s="134">
        <f>AA24</f>
        <v>30</v>
      </c>
      <c r="F23" s="76">
        <f>AB23</f>
        <v>4</v>
      </c>
      <c r="G23" s="77">
        <f>AB24</f>
        <v>11</v>
      </c>
      <c r="H23" s="129"/>
      <c r="I23" s="130"/>
      <c r="J23" s="78">
        <f>AD23</f>
        <v>0</v>
      </c>
      <c r="K23" s="77">
        <f>AD24</f>
        <v>-15</v>
      </c>
      <c r="L23" s="78" t="str">
        <f>AE23</f>
        <v/>
      </c>
      <c r="M23" s="77">
        <f>AE24</f>
        <v>0</v>
      </c>
      <c r="N23" s="76" t="str">
        <f>AF23</f>
        <v/>
      </c>
      <c r="O23" s="77">
        <f>AF24</f>
        <v>0</v>
      </c>
      <c r="P23" s="121">
        <f>IF(NOT(ISTEXT(D23)),D23) +IF(NOT(ISTEXT(F23)),F23)+IF(NOT(ISTEXT(H23)),H23) +IF(NOT(ISTEXT(J23)),J23)+IF(NOT(ISTEXT(L23)),L23) +IF(NOT(ISTEXT(N23)),N23)</f>
        <v>8</v>
      </c>
      <c r="Q23" s="123">
        <f>IF(AND(E23="",G23="",I23="",K23="",M23="",O23=""),"",E23+G23+I23+K23+M23+O23)</f>
        <v>26</v>
      </c>
      <c r="R23" s="23">
        <f>IF(T23,"",RANK(S23,S19:S30,0)+T23)</f>
        <v>2</v>
      </c>
      <c r="S23">
        <f>IF(C23="",-10000,IF(P23="","",-(RANK(P23,P19:P30,0)*1000-Q23)))</f>
        <v>-1974</v>
      </c>
      <c r="T23" t="b">
        <f>IF(C23="",TRUE)</f>
        <v>0</v>
      </c>
      <c r="U23">
        <f>VLOOKUP(B23&amp;" "&amp;D16,[1]UITSLAGEN!$N$6:$O$113,2,FALSE)</f>
        <v>4</v>
      </c>
      <c r="V23" t="e">
        <f>VLOOKUP(B23&amp;" "&amp;F16,[1]UITSLAGEN!$N$6:$O$113,2,FALSE)</f>
        <v>#N/A</v>
      </c>
      <c r="W23" t="e">
        <f>VLOOKUP(B23&amp;" "&amp;H16,[1]UITSLAGEN!$N$6:$O$113,2,FALSE)</f>
        <v>#N/A</v>
      </c>
      <c r="X23">
        <f>VLOOKUP(B23&amp;" "&amp;J16,[1]UITSLAGEN!$N$6:$O$113,2,FALSE)</f>
        <v>0</v>
      </c>
      <c r="Y23" t="e">
        <f>VLOOKUP(B23&amp;" "&amp;L16,[1]UITSLAGEN!$N$6:$O$113,2,FALSE)</f>
        <v>#N/A</v>
      </c>
      <c r="Z23" t="e">
        <f>VLOOKUP(B23&amp;" "&amp;N16,[1]UITSLAGEN!$N$6:$O$113,2,FALSE)</f>
        <v>#N/A</v>
      </c>
      <c r="AA23">
        <f>IF(AND(ISNA(U23),ISNA(U24)),"",IF(ISNA(U23),0,U23)+IF(ISNA(U24),0,U24))</f>
        <v>4</v>
      </c>
      <c r="AB23">
        <f>IF(AND(ISNA(V23),ISNA(V24)),"",IF(ISNA(V23),0,V23)+IF(ISNA(V24),0,V24))</f>
        <v>4</v>
      </c>
      <c r="AD23">
        <f>IF(AND(ISNA(X23),ISNA(X24)),"",IF(ISNA(X23),0,X23)+IF(ISNA(X24),0,X24))</f>
        <v>0</v>
      </c>
      <c r="AE23" t="str">
        <f>IF(AND(ISNA(Y23),ISNA(Y24)),"",IF(ISNA(Y23),0,Y23)+IF(ISNA(Y24),0,Y24))</f>
        <v/>
      </c>
      <c r="AF23" t="str">
        <f>IF(AND(ISNA(Z23),ISNA(Z24)),"",IF(ISNA(Z23),0,Z23)+IF(ISNA(Z24),0,Z24))</f>
        <v/>
      </c>
    </row>
    <row r="24" spans="2:32" ht="30" customHeight="1" thickBot="1" x14ac:dyDescent="0.3">
      <c r="B24" s="114"/>
      <c r="C24" s="135"/>
      <c r="D24" s="30"/>
      <c r="E24" s="150"/>
      <c r="F24" s="76"/>
      <c r="G24" s="41"/>
      <c r="H24" s="137"/>
      <c r="I24" s="125"/>
      <c r="J24" s="86"/>
      <c r="K24" s="85"/>
      <c r="L24" s="86"/>
      <c r="M24" s="29"/>
      <c r="N24" s="30"/>
      <c r="O24" s="31"/>
      <c r="P24" s="126"/>
      <c r="Q24" s="127"/>
      <c r="R24" s="34"/>
      <c r="U24" t="e">
        <f>VLOOKUP(D16&amp;" "&amp;B23,[1]UITSLAGEN!$N$6:$Q$113,4,FALSE)</f>
        <v>#N/A</v>
      </c>
      <c r="V24">
        <f>VLOOKUP(F16&amp;" "&amp;B23,[1]UITSLAGEN!$N$6:$Q$113,4,FALSE)</f>
        <v>4</v>
      </c>
      <c r="W24" t="e">
        <f>VLOOKUP(H16&amp;" "&amp;B23,[1]UITSLAGEN!$N$6:$Q$113,4,FALSE)</f>
        <v>#N/A</v>
      </c>
      <c r="X24" t="e">
        <f>VLOOKUP(J16&amp;" "&amp;B23,[1]UITSLAGEN!$N$6:$Q$113,4,FALSE)</f>
        <v>#N/A</v>
      </c>
      <c r="Y24" t="e">
        <f>VLOOKUP(L16&amp;" "&amp;B23,[1]UITSLAGEN!$N$6:$Q$113,4,FALSE)</f>
        <v>#N/A</v>
      </c>
      <c r="Z24" t="e">
        <f>VLOOKUP(N16&amp;" "&amp;B23,[1]UITSLAGEN!$N$6:$Q$113,4,FALSE)</f>
        <v>#N/A</v>
      </c>
      <c r="AA24">
        <f>IF(AND(ISNA(U23),ISNA(U24)),0,IF(ISNA(U24),0,-VLOOKUP(D16&amp;" "&amp;B23,[1]UITSLAGEN!$N$6:$S$113,5,FALSE))+IF(ISNA(U23),0,VLOOKUP(B23&amp;" "&amp;D16,[1]UITSLAGEN!$N$6:$S$113,5,FALSE)))</f>
        <v>30</v>
      </c>
      <c r="AB24">
        <f>IF(AND(ISNA(V23),ISNA(V24)),0,IF(ISNA(V24),0,-VLOOKUP(F16&amp;" "&amp;B23,[1]UITSLAGEN!$N$6:$S$113,5,FALSE))+IF(ISNA(V23),0,VLOOKUP(B23&amp;" "&amp;F16,[1]UITSLAGEN!$N$6:$S$113,5,FALSE)))</f>
        <v>11</v>
      </c>
      <c r="AD24">
        <f>IF(AND(ISNA(X23),ISNA(X24)),0,IF(ISNA(X24),0,-VLOOKUP(J16&amp;" "&amp;B23,[1]UITSLAGEN!$N$6:$S$113,5,FALSE))+IF(ISNA(X23),0,VLOOKUP(B23&amp;" "&amp;J16,[1]UITSLAGEN!$N$6:$S$113,5,FALSE)))</f>
        <v>-15</v>
      </c>
      <c r="AE24">
        <f>IF(AND(ISNA(Y23),ISNA(Y24)),0,IF(ISNA(Y24),0,-VLOOKUP(L16&amp;" "&amp;B23,[1]UITSLAGEN!$N$6:$S$113,5,FALSE))+IF(ISNA(Y23),0,VLOOKUP(B23&amp;" "&amp;L16,[1]UITSLAGEN!$N$6:$S$113,5,FALSE)))</f>
        <v>0</v>
      </c>
      <c r="AF24">
        <f>IF(AND(ISNA(Z23),ISNA(Z24)),0,IF(ISNA(Z24),0,-VLOOKUP(N16&amp;" "&amp;B23,[1]UITSLAGEN!$N$6:$S$113,5,FALSE))+IF(ISNA(Z23),0,VLOOKUP(B23&amp;" "&amp;N16,[1]UITSLAGEN!$N$6:$S$113,5,FALSE)))</f>
        <v>0</v>
      </c>
    </row>
    <row r="25" spans="2:32" ht="30" customHeight="1" x14ac:dyDescent="0.25">
      <c r="B25" s="107" t="s">
        <v>37</v>
      </c>
      <c r="C25" s="128" t="str">
        <f>IF(ISNA(VLOOKUP(B25,[1]teams!$B$1:$C$77,2,FALSE)),"",VLOOKUP(B25,[1]teams!$B$1:$C$77,2,FALSE))</f>
        <v>Oradi Guppies</v>
      </c>
      <c r="D25" s="133">
        <f>AA25</f>
        <v>4</v>
      </c>
      <c r="E25" s="134">
        <f>AA26</f>
        <v>17</v>
      </c>
      <c r="F25" s="133">
        <f>AB25</f>
        <v>2</v>
      </c>
      <c r="G25" s="134">
        <f>AB26</f>
        <v>-6</v>
      </c>
      <c r="H25" s="78">
        <f>AC25</f>
        <v>4</v>
      </c>
      <c r="I25" s="77">
        <f>AC26</f>
        <v>15</v>
      </c>
      <c r="J25" s="129"/>
      <c r="K25" s="130"/>
      <c r="L25" s="78" t="str">
        <f>AE25</f>
        <v/>
      </c>
      <c r="M25" s="77">
        <f>AE26</f>
        <v>0</v>
      </c>
      <c r="N25" s="76" t="str">
        <f>AF25</f>
        <v/>
      </c>
      <c r="O25" s="77">
        <f>AF26</f>
        <v>0</v>
      </c>
      <c r="P25" s="121">
        <f>IF(NOT(ISTEXT(D25)),D25) +IF(NOT(ISTEXT(F25)),F25)+IF(NOT(ISTEXT(H25)),H25) +IF(NOT(ISTEXT(J25)),J25)+IF(NOT(ISTEXT(L25)),L25) +IF(NOT(ISTEXT(N25)),N25)</f>
        <v>10</v>
      </c>
      <c r="Q25" s="123">
        <f>IF(AND(E25="",G25="",I25="",K25="",M25="",O25=""),"",E25+G25+I25+K25+M25+O25)</f>
        <v>26</v>
      </c>
      <c r="R25" s="23">
        <f>IF(T25,"",RANK(S25,S19:S30,0)+T25)</f>
        <v>1</v>
      </c>
      <c r="S25">
        <f>IF(C25="",-10000,IF(P25="","",-(RANK(P25,P19:P30,0)*1000-Q25)))</f>
        <v>-974</v>
      </c>
      <c r="T25" t="b">
        <f>IF(C25="",TRUE)</f>
        <v>0</v>
      </c>
      <c r="U25" t="e">
        <f>VLOOKUP(B25&amp;" "&amp;D16,[1]UITSLAGEN!$N$6:$O$113,2,FALSE)</f>
        <v>#N/A</v>
      </c>
      <c r="V25">
        <f>VLOOKUP(B25&amp;" "&amp;F16,[1]UITSLAGEN!$N$6:$O$113,2,FALSE)</f>
        <v>2</v>
      </c>
      <c r="W25" t="e">
        <f>VLOOKUP(B25&amp;" "&amp;H16,[1]UITSLAGEN!$N$6:$O$113,2,FALSE)</f>
        <v>#N/A</v>
      </c>
      <c r="X25" t="e">
        <f>VLOOKUP(B25&amp;" "&amp;J16,[1]UITSLAGEN!$N$6:$O$113,2,FALSE)</f>
        <v>#N/A</v>
      </c>
      <c r="Y25" t="e">
        <f>VLOOKUP(B25&amp;" "&amp;L16,[1]UITSLAGEN!$N$6:$O$113,2,FALSE)</f>
        <v>#N/A</v>
      </c>
      <c r="Z25" t="e">
        <f>VLOOKUP(B25&amp;" "&amp;N16,[1]UITSLAGEN!$N$6:$O$113,2,FALSE)</f>
        <v>#N/A</v>
      </c>
      <c r="AA25">
        <f>IF(AND(ISNA(U25),ISNA(U26)),"",IF(ISNA(U25),0,U25)+IF(ISNA(U26),0,U26))</f>
        <v>4</v>
      </c>
      <c r="AB25">
        <f>IF(AND(ISNA(V25),ISNA(V26)),"",IF(ISNA(V25),0,V25)+IF(ISNA(V26),0,V26))</f>
        <v>2</v>
      </c>
      <c r="AC25">
        <f>IF(AND(ISNA(W25),ISNA(W26)),"",IF(ISNA(W25),0,W25)+IF(ISNA(W26),0,W26))</f>
        <v>4</v>
      </c>
      <c r="AE25" t="str">
        <f>IF(AND(ISNA(Y25),ISNA(Y26)),"",IF(ISNA(Y25),0,Y25)+IF(ISNA(Y26),0,Y26))</f>
        <v/>
      </c>
      <c r="AF25" t="str">
        <f>IF(AND(ISNA(Z25),ISNA(Z26)),"",IF(ISNA(Z25),0,Z25)+IF(ISNA(Z26),0,Z26))</f>
        <v/>
      </c>
    </row>
    <row r="26" spans="2:32" ht="30" customHeight="1" thickBot="1" x14ac:dyDescent="0.3">
      <c r="B26" s="114"/>
      <c r="C26" s="135"/>
      <c r="D26" s="30"/>
      <c r="E26" s="150"/>
      <c r="F26" s="30"/>
      <c r="G26" s="150"/>
      <c r="H26" s="86"/>
      <c r="I26" s="41"/>
      <c r="J26" s="137"/>
      <c r="K26" s="125"/>
      <c r="L26" s="86"/>
      <c r="M26" s="85"/>
      <c r="N26" s="30"/>
      <c r="O26" s="31"/>
      <c r="P26" s="126"/>
      <c r="Q26" s="127"/>
      <c r="R26" s="151"/>
      <c r="U26">
        <f>VLOOKUP(D16&amp;" "&amp;B25,[1]UITSLAGEN!$N$6:$Q$113,4,FALSE)</f>
        <v>4</v>
      </c>
      <c r="V26" t="e">
        <f>VLOOKUP(F16&amp;" "&amp;B25,[1]UITSLAGEN!$N$6:$Q$113,4,FALSE)</f>
        <v>#N/A</v>
      </c>
      <c r="W26">
        <f>VLOOKUP(H16&amp;" "&amp;B25,[1]UITSLAGEN!$N$6:$Q$113,4,FALSE)</f>
        <v>4</v>
      </c>
      <c r="X26" t="e">
        <f>VLOOKUP(J16&amp;" "&amp;B25,[1]UITSLAGEN!$N$6:$Q$113,4,FALSE)</f>
        <v>#N/A</v>
      </c>
      <c r="Y26" t="e">
        <f>VLOOKUP(L16&amp;" "&amp;B25,[1]UITSLAGEN!$N$6:$Q$113,4,FALSE)</f>
        <v>#N/A</v>
      </c>
      <c r="Z26" t="e">
        <f>VLOOKUP(N16&amp;" "&amp;B25,[1]UITSLAGEN!$N$6:$Q$113,4,FALSE)</f>
        <v>#N/A</v>
      </c>
      <c r="AA26">
        <f>IF(AND(ISNA(U25),ISNA(U26)),0,IF(ISNA(U26),0,-VLOOKUP(D16&amp;" "&amp;B25,[1]UITSLAGEN!$N$6:$S$113,5,FALSE))+IF(ISNA(U25),0,VLOOKUP(B25&amp;" "&amp;D16,[1]UITSLAGEN!$N$6:$S$113,5,FALSE)))</f>
        <v>17</v>
      </c>
      <c r="AB26">
        <f>IF(AND(ISNA(V25),ISNA(V26)),0,IF(ISNA(V26),0,-VLOOKUP(F16&amp;" "&amp;B25,[1]UITSLAGEN!$N$6:$S$113,5,FALSE))+IF(ISNA(V25),0,VLOOKUP(B25&amp;" "&amp;F16,[1]UITSLAGEN!$N$6:$S$113,5,FALSE)))</f>
        <v>-6</v>
      </c>
      <c r="AC26">
        <f>IF(AND(ISNA(W25),ISNA(W26)),0,IF(ISNA(W26),0,-VLOOKUP(H16&amp;" "&amp;B25,[1]UITSLAGEN!$N$6:$S$113,5,FALSE))+IF(ISNA(W25),0,VLOOKUP(B25&amp;" "&amp;H16,[1]UITSLAGEN!$N$6:$S$113,5,FALSE)))</f>
        <v>15</v>
      </c>
      <c r="AE26">
        <f>IF(AND(ISNA(Y25),ISNA(Y26)),0,IF(ISNA(Y26),0,-VLOOKUP(L16&amp;" "&amp;B25,[1]UITSLAGEN!$N$6:$S$113,5,FALSE))+IF(ISNA(Y25),0,VLOOKUP(B25&amp;" "&amp;L16,[1]UITSLAGEN!$N$6:$S$113,5,FALSE)))</f>
        <v>0</v>
      </c>
      <c r="AF26">
        <f>IF(AND(ISNA(Z25),ISNA(Z26)),0,IF(ISNA(Z26),0,-VLOOKUP(N16&amp;" "&amp;B25,[1]UITSLAGEN!$N$6:$S$113,5,FALSE))+IF(ISNA(Z25),0,VLOOKUP(B25&amp;" "&amp;N16,[1]UITSLAGEN!$N$6:$S$113,5,FALSE)))</f>
        <v>0</v>
      </c>
    </row>
    <row r="27" spans="2:32" ht="30" customHeight="1" x14ac:dyDescent="0.25">
      <c r="B27" s="107" t="s">
        <v>38</v>
      </c>
      <c r="C27" s="128" t="str">
        <f>IF(ISNA(VLOOKUP(B27,[1]teams!$B$1:$C$77,2,FALSE)),"",VLOOKUP(B27,[1]teams!$B$1:$C$77,2,FALSE))</f>
        <v/>
      </c>
      <c r="D27" s="133" t="str">
        <f>AA27</f>
        <v/>
      </c>
      <c r="E27" s="134">
        <f>AA28</f>
        <v>0</v>
      </c>
      <c r="F27" s="133" t="str">
        <f>AB27</f>
        <v/>
      </c>
      <c r="G27" s="134">
        <f>AB28</f>
        <v>0</v>
      </c>
      <c r="H27" s="78" t="str">
        <f>AC27</f>
        <v/>
      </c>
      <c r="I27" s="77">
        <f>AC28</f>
        <v>0</v>
      </c>
      <c r="J27" s="78" t="str">
        <f>AD27</f>
        <v/>
      </c>
      <c r="K27" s="77">
        <f>AD28</f>
        <v>0</v>
      </c>
      <c r="L27" s="129"/>
      <c r="M27" s="130"/>
      <c r="N27" s="76" t="str">
        <f>AF27</f>
        <v/>
      </c>
      <c r="O27" s="77">
        <f>AF28</f>
        <v>0</v>
      </c>
      <c r="P27" s="121">
        <f>IF(NOT(ISTEXT(D27)),D27) +IF(NOT(ISTEXT(F27)),F27)+IF(NOT(ISTEXT(H27)),H27) +IF(NOT(ISTEXT(J27)),J27)+IF(NOT(ISTEXT(L27)),L27) +IF(NOT(ISTEXT(N27)),N27)</f>
        <v>0</v>
      </c>
      <c r="Q27" s="123">
        <f>IF(AND(E27="",G27="",I27="",K27="",M27="",O27=""),"",E27+G27+I27+K27+M27+O27)</f>
        <v>0</v>
      </c>
      <c r="R27" s="152" t="str">
        <f>IF(T27,"",RANK(S27,S19:S30,0)+T27)</f>
        <v/>
      </c>
      <c r="S27">
        <f>IF(C27="",-10000,IF(P27="","",-(RANK(P27,P19:P30,0)*1000-Q27)))</f>
        <v>-10000</v>
      </c>
      <c r="T27" t="b">
        <f>IF(C27="",TRUE)</f>
        <v>1</v>
      </c>
      <c r="U27" t="e">
        <f>VLOOKUP(B27&amp;" "&amp;D16,[1]UITSLAGEN!$N$6:$O$113,2,FALSE)</f>
        <v>#N/A</v>
      </c>
      <c r="V27" t="e">
        <f>VLOOKUP(B27&amp;" "&amp;F16,[1]UITSLAGEN!$N$6:$O$113,2,FALSE)</f>
        <v>#N/A</v>
      </c>
      <c r="W27" t="e">
        <f>VLOOKUP(B27&amp;" "&amp;H16,[1]UITSLAGEN!$N$6:$O$113,2,FALSE)</f>
        <v>#N/A</v>
      </c>
      <c r="X27" t="e">
        <f>VLOOKUP(B27&amp;" "&amp;J16,[1]UITSLAGEN!$N$6:$O$113,2,FALSE)</f>
        <v>#N/A</v>
      </c>
      <c r="Y27" t="e">
        <f>VLOOKUP(B27&amp;" "&amp;L16,[1]UITSLAGEN!$N$6:$O$113,2,FALSE)</f>
        <v>#N/A</v>
      </c>
      <c r="Z27" t="e">
        <f>VLOOKUP(B27&amp;" "&amp;N16,[1]UITSLAGEN!$N$6:$O$113,2,FALSE)</f>
        <v>#N/A</v>
      </c>
      <c r="AA27" t="str">
        <f>IF(AND(ISNA(U27),ISNA(U28)),"",IF(ISNA(U27),0,U27)+IF(ISNA(U28),0,U28))</f>
        <v/>
      </c>
      <c r="AB27" t="str">
        <f>IF(AND(ISNA(V27),ISNA(V28)),"",IF(ISNA(V27),0,V27)+IF(ISNA(V28),0,V28))</f>
        <v/>
      </c>
      <c r="AC27" t="str">
        <f>IF(AND(ISNA(W27),ISNA(W28)),"",IF(ISNA(W27),0,W27)+IF(ISNA(W28),0,W28))</f>
        <v/>
      </c>
      <c r="AD27" t="str">
        <f>IF(AND(ISNA(X27),ISNA(X28)),"",IF(ISNA(X27),0,X27)+IF(ISNA(X28),0,X28))</f>
        <v/>
      </c>
      <c r="AF27" t="str">
        <f>IF(AND(ISNA(Z27),ISNA(Z28)),"",IF(ISNA(Z27),0,Z27)+IF(ISNA(Z28),0,Z28))</f>
        <v/>
      </c>
    </row>
    <row r="28" spans="2:32" ht="30" customHeight="1" thickBot="1" x14ac:dyDescent="0.3">
      <c r="B28" s="114"/>
      <c r="C28" s="135"/>
      <c r="D28" s="30"/>
      <c r="E28" s="150"/>
      <c r="F28" s="30"/>
      <c r="G28" s="150"/>
      <c r="H28" s="86"/>
      <c r="I28" s="29"/>
      <c r="J28" s="86"/>
      <c r="K28" s="41"/>
      <c r="L28" s="137"/>
      <c r="M28" s="125"/>
      <c r="N28" s="30"/>
      <c r="O28" s="142"/>
      <c r="P28" s="126"/>
      <c r="Q28" s="127"/>
      <c r="R28" s="34"/>
      <c r="U28" t="e">
        <f>VLOOKUP(D16&amp;" "&amp;B27,[1]UITSLAGEN!$N$6:$Q$113,4,FALSE)</f>
        <v>#N/A</v>
      </c>
      <c r="V28" t="e">
        <f>VLOOKUP(F16&amp;" "&amp;B27,[1]UITSLAGEN!$N$6:$Q$113,4,FALSE)</f>
        <v>#N/A</v>
      </c>
      <c r="W28" t="e">
        <f>VLOOKUP(H16&amp;" "&amp;B27,[1]UITSLAGEN!$N$6:$Q$113,4,FALSE)</f>
        <v>#N/A</v>
      </c>
      <c r="X28" t="e">
        <f>VLOOKUP(J16&amp;" "&amp;B27,[1]UITSLAGEN!$N$6:$Q$113,4,FALSE)</f>
        <v>#N/A</v>
      </c>
      <c r="Y28" t="e">
        <f>VLOOKUP(L16&amp;" "&amp;B27,[1]UITSLAGEN!$N$6:$Q$113,4,FALSE)</f>
        <v>#N/A</v>
      </c>
      <c r="Z28" t="e">
        <f>VLOOKUP(N16&amp;" "&amp;B27,[1]UITSLAGEN!$N$6:$Q$113,4,FALSE)</f>
        <v>#N/A</v>
      </c>
      <c r="AA28">
        <f>IF(AND(ISNA(U27),ISNA(U28)),0,IF(ISNA(U28),0,-VLOOKUP(D16&amp;" "&amp;B27,[1]UITSLAGEN!$N$6:$S$113,5,FALSE))+IF(ISNA(U27),0,VLOOKUP(B27&amp;" "&amp;D16,[1]UITSLAGEN!$N$6:$S$113,5,FALSE)))</f>
        <v>0</v>
      </c>
      <c r="AB28">
        <f>IF(AND(ISNA(V27),ISNA(V28)),0,IF(ISNA(V28),0,-VLOOKUP(F16&amp;" "&amp;B27,[1]UITSLAGEN!$N$6:$S$113,5,FALSE))+IF(ISNA(V27),0,VLOOKUP(B27&amp;" "&amp;F16,[1]UITSLAGEN!$N$6:$S$113,5,FALSE)))</f>
        <v>0</v>
      </c>
      <c r="AC28">
        <f>IF(AND(ISNA(W27),ISNA(W28)),0,IF(ISNA(W28),0,-VLOOKUP(H16&amp;" "&amp;B27,[1]UITSLAGEN!$N$6:$S$113,5,FALSE))+IF(ISNA(W27),0,VLOOKUP(B27&amp;" "&amp;H16,[1]UITSLAGEN!$N$6:$S$113,5,FALSE)))</f>
        <v>0</v>
      </c>
      <c r="AD28">
        <f>IF(AND(ISNA(X27),ISNA(X28)),0,IF(ISNA(X28),0,-VLOOKUP(J16&amp;" "&amp;B27,[1]UITSLAGEN!$N$6:$S$113,5,FALSE))+IF(ISNA(X27),0,VLOOKUP(B27&amp;" "&amp;J16,[1]UITSLAGEN!$N$6:$S$113,5,FALSE)))</f>
        <v>0</v>
      </c>
      <c r="AF28">
        <f>IF(AND(ISNA(Z27),ISNA(Z28)),0,IF(ISNA(Z28),0,-VLOOKUP(N16&amp;" "&amp;B27,[1]UITSLAGEN!$N$6:$S$113,5,FALSE))+IF(ISNA(Z27),0,VLOOKUP(B27&amp;" "&amp;N16,[1]UITSLAGEN!$N$6:$S$113,5,FALSE)))</f>
        <v>0</v>
      </c>
    </row>
    <row r="29" spans="2:32" ht="30" customHeight="1" x14ac:dyDescent="0.25">
      <c r="B29" s="107" t="s">
        <v>39</v>
      </c>
      <c r="C29" s="128" t="str">
        <f>IF(ISNA(VLOOKUP(B29,[1]teams!$B$1:$C$77,2,FALSE)),"",VLOOKUP(B29,[1]teams!$B$1:$C$77,2,FALSE))</f>
        <v/>
      </c>
      <c r="D29" s="133" t="str">
        <f>AA29</f>
        <v/>
      </c>
      <c r="E29" s="134">
        <f>AA30</f>
        <v>0</v>
      </c>
      <c r="F29" s="133" t="str">
        <f>AB29</f>
        <v/>
      </c>
      <c r="G29" s="134">
        <f>AB30</f>
        <v>0</v>
      </c>
      <c r="H29" s="78" t="str">
        <f>AC29</f>
        <v/>
      </c>
      <c r="I29" s="77">
        <f>AC30</f>
        <v>0</v>
      </c>
      <c r="J29" s="78" t="str">
        <f>AD29</f>
        <v/>
      </c>
      <c r="K29" s="77">
        <f>AD30</f>
        <v>0</v>
      </c>
      <c r="L29" s="78" t="str">
        <f>AE29</f>
        <v/>
      </c>
      <c r="M29" s="77">
        <f>AE30</f>
        <v>0</v>
      </c>
      <c r="N29" s="129"/>
      <c r="O29" s="144"/>
      <c r="P29" s="121">
        <f>IF(NOT(ISTEXT(D29)),D29) +IF(NOT(ISTEXT(F29)),F29)+IF(NOT(ISTEXT(H29)),H29) +IF(NOT(ISTEXT(J29)),J29)+IF(NOT(ISTEXT(L29)),L29) +IF(NOT(ISTEXT(N29)),N29)</f>
        <v>0</v>
      </c>
      <c r="Q29" s="123">
        <f>IF(AND(E29="",G29="",I29="",K29="",M29="",O29=""),"",E29+G29+I29+K29+M29+O29)</f>
        <v>0</v>
      </c>
      <c r="R29" s="23" t="str">
        <f>IF(T29,"",RANK(S29,S19:S30,0)+T29)</f>
        <v/>
      </c>
      <c r="S29">
        <f>IF(C29="",-10000,IF(P29="","",-(RANK(P29,P19:P30,0)*1000-Q29)))</f>
        <v>-10000</v>
      </c>
      <c r="T29" t="b">
        <f>IF(C29="",TRUE)</f>
        <v>1</v>
      </c>
      <c r="U29" t="e">
        <f>VLOOKUP(B29&amp;" "&amp;D16,[1]UITSLAGEN!$N$6:$O$113,2,FALSE)</f>
        <v>#N/A</v>
      </c>
      <c r="V29" t="e">
        <f>VLOOKUP(B29&amp;" "&amp;F16,[1]UITSLAGEN!$N$6:$O$113,2,FALSE)</f>
        <v>#N/A</v>
      </c>
      <c r="W29" t="e">
        <f>VLOOKUP(B29&amp;" "&amp;H16,[1]UITSLAGEN!$N$6:$O$113,2,FALSE)</f>
        <v>#N/A</v>
      </c>
      <c r="X29" t="e">
        <f>VLOOKUP(B29&amp;" "&amp;J16,[1]UITSLAGEN!$N$6:$O$113,2,FALSE)</f>
        <v>#N/A</v>
      </c>
      <c r="Y29" t="e">
        <f>VLOOKUP(B29&amp;" "&amp;L16,[1]UITSLAGEN!$N$6:$O$113,2,FALSE)</f>
        <v>#N/A</v>
      </c>
      <c r="Z29" t="e">
        <f>VLOOKUP(B29&amp;" "&amp;N16,[1]UITSLAGEN!$N$6:$O$113,2,FALSE)</f>
        <v>#N/A</v>
      </c>
      <c r="AA29" t="str">
        <f>IF(AND(ISNA(U29),ISNA(U30)),"",IF(ISNA(U29),0,U29)+IF(ISNA(U30),0,U30))</f>
        <v/>
      </c>
      <c r="AB29" t="str">
        <f>IF(AND(ISNA(V29),ISNA(V30)),"",IF(ISNA(V29),0,V29)+IF(ISNA(V30),0,V30))</f>
        <v/>
      </c>
      <c r="AC29" t="str">
        <f>IF(AND(ISNA(W29),ISNA(W30)),"",IF(ISNA(W29),0,W29)+IF(ISNA(W30),0,W30))</f>
        <v/>
      </c>
      <c r="AD29" t="str">
        <f>IF(AND(ISNA(X29),ISNA(X30)),"",IF(ISNA(X29),0,X29)+IF(ISNA(X30),0,X30))</f>
        <v/>
      </c>
      <c r="AE29" t="str">
        <f>IF(AND(ISNA(Y29),ISNA(Y30)),"",IF(ISNA(Y29),0,Y29)+IF(ISNA(Y30),0,Y30))</f>
        <v/>
      </c>
    </row>
    <row r="30" spans="2:32" ht="30" customHeight="1" thickBot="1" x14ac:dyDescent="0.3">
      <c r="B30" s="153"/>
      <c r="C30" s="131"/>
      <c r="D30" s="154"/>
      <c r="E30" s="155"/>
      <c r="F30" s="154"/>
      <c r="G30" s="155"/>
      <c r="H30" s="103"/>
      <c r="I30" s="55"/>
      <c r="J30" s="103"/>
      <c r="K30" s="55"/>
      <c r="L30" s="103"/>
      <c r="M30" s="54"/>
      <c r="N30" s="148"/>
      <c r="O30" s="149"/>
      <c r="P30" s="126"/>
      <c r="Q30" s="127"/>
      <c r="R30" s="34"/>
      <c r="U30" t="e">
        <f>VLOOKUP(D16&amp;" "&amp;B29,[1]UITSLAGEN!$N$6:$Q$113,4,FALSE)</f>
        <v>#N/A</v>
      </c>
      <c r="V30" t="e">
        <f>VLOOKUP(F16&amp;" "&amp;B29,[1]UITSLAGEN!$N$6:$Q$113,4,FALSE)</f>
        <v>#N/A</v>
      </c>
      <c r="W30" t="e">
        <f>VLOOKUP(H16&amp;" "&amp;B29,[1]UITSLAGEN!$N$6:$Q$113,4,FALSE)</f>
        <v>#N/A</v>
      </c>
      <c r="X30" t="e">
        <f>VLOOKUP(J16&amp;" "&amp;B29,[1]UITSLAGEN!$N$6:$Q$113,4,FALSE)</f>
        <v>#N/A</v>
      </c>
      <c r="Y30" t="e">
        <f>VLOOKUP(L16&amp;" "&amp;B29,[1]UITSLAGEN!$N$6:$Q$113,4,FALSE)</f>
        <v>#N/A</v>
      </c>
      <c r="Z30" t="e">
        <f>VLOOKUP(N16&amp;" "&amp;B29,[1]UITSLAGEN!$N$6:$Q$113,4,FALSE)</f>
        <v>#N/A</v>
      </c>
      <c r="AA30">
        <f>IF(AND(ISNA(U29),ISNA(U30)),0,IF(ISNA(U30),0,-VLOOKUP(D16&amp;" "&amp;B29,[1]UITSLAGEN!$N$6:$S$113,5,FALSE))+IF(ISNA(U29),0,VLOOKUP(B29&amp;" "&amp;D16,[1]UITSLAGEN!$N$6:$S$113,5,FALSE)))</f>
        <v>0</v>
      </c>
      <c r="AB30">
        <f>IF(AND(ISNA(V29),ISNA(V30)),0,IF(ISNA(V30),0,-VLOOKUP(F16&amp;" "&amp;B29,[1]UITSLAGEN!$N$6:$S$113,5,FALSE))+IF(ISNA(V29),0,VLOOKUP(B29&amp;" "&amp;F16,[1]UITSLAGEN!$N$6:$S$113,5,FALSE)))</f>
        <v>0</v>
      </c>
      <c r="AC30">
        <f>IF(AND(ISNA(W29),ISNA(W30)),0,IF(ISNA(W30),0,-VLOOKUP(H16&amp;" "&amp;B29,[1]UITSLAGEN!$N$6:$S$113,5,FALSE))+IF(ISNA(W29),0,VLOOKUP(B29&amp;" "&amp;H16,[1]UITSLAGEN!$N$6:$S$113,5,FALSE)))</f>
        <v>0</v>
      </c>
      <c r="AD30">
        <f>IF(AND(ISNA(X29),ISNA(X30)),0,IF(ISNA(X30),0,-VLOOKUP(J16&amp;" "&amp;B29,[1]UITSLAGEN!$N$6:$S$113,5,FALSE))+IF(ISNA(X29),0,VLOOKUP(B29&amp;" "&amp;J16,[1]UITSLAGEN!$N$6:$S$113,5,FALSE)))</f>
        <v>0</v>
      </c>
      <c r="AE30">
        <f>IF(AND(ISNA(Y29),ISNA(Y30)),0,IF(ISNA(Y30),0,-VLOOKUP(L16&amp;" "&amp;B29,[1]UITSLAGEN!$N$6:$S$113,5,FALSE))+IF(ISNA(Y29),0,VLOOKUP(B29&amp;" "&amp;L16,[1]UITSLAGEN!$N$6:$S$113,5,FALSE)))</f>
        <v>0</v>
      </c>
    </row>
    <row r="31" spans="2:32" ht="22.35" customHeight="1" thickBot="1" x14ac:dyDescent="0.3">
      <c r="D31" t="str">
        <f>B34</f>
        <v>4-C1</v>
      </c>
      <c r="F31" t="str">
        <f>B36</f>
        <v>4-C2</v>
      </c>
      <c r="H31" t="str">
        <f>B38</f>
        <v>4-C3</v>
      </c>
      <c r="J31" t="str">
        <f>B40</f>
        <v>4-C4</v>
      </c>
      <c r="L31" t="str">
        <f>B42</f>
        <v>4-C5</v>
      </c>
      <c r="N31" t="str">
        <f>B44</f>
        <v>4-C6</v>
      </c>
    </row>
    <row r="32" spans="2:32" ht="30" customHeight="1" x14ac:dyDescent="0.25">
      <c r="B32" s="107" t="s">
        <v>27</v>
      </c>
      <c r="C32" s="108" t="s">
        <v>11</v>
      </c>
      <c r="D32" s="109" t="str">
        <f>+C34</f>
        <v>AMVJ/Mart.Zeepaardjes</v>
      </c>
      <c r="E32" s="110"/>
      <c r="F32" s="109" t="str">
        <f>+C36</f>
        <v>VCH Set up</v>
      </c>
      <c r="G32" s="110"/>
      <c r="H32" s="109" t="str">
        <f>+C38</f>
        <v>VHZ Dink</v>
      </c>
      <c r="I32" s="110"/>
      <c r="J32" s="109" t="str">
        <f>+C40</f>
        <v>VCH Attack</v>
      </c>
      <c r="K32" s="110"/>
      <c r="L32" s="109" t="str">
        <f>+C42</f>
        <v/>
      </c>
      <c r="M32" s="110"/>
      <c r="N32" s="109" t="str">
        <f>+C44</f>
        <v/>
      </c>
      <c r="O32" s="110"/>
      <c r="P32" s="111" t="s">
        <v>2</v>
      </c>
      <c r="Q32" s="112"/>
      <c r="R32" s="113" t="s">
        <v>3</v>
      </c>
    </row>
    <row r="33" spans="2:32" ht="30" customHeight="1" thickBot="1" x14ac:dyDescent="0.3">
      <c r="B33" s="114"/>
      <c r="C33" s="115"/>
      <c r="D33" s="116"/>
      <c r="E33" s="117"/>
      <c r="F33" s="116"/>
      <c r="G33" s="117"/>
      <c r="H33" s="116"/>
      <c r="I33" s="117"/>
      <c r="J33" s="116"/>
      <c r="K33" s="117"/>
      <c r="L33" s="116"/>
      <c r="M33" s="117"/>
      <c r="N33" s="116"/>
      <c r="O33" s="117"/>
      <c r="P33" s="118"/>
      <c r="Q33" s="119"/>
      <c r="R33" s="120"/>
    </row>
    <row r="34" spans="2:32" ht="30" customHeight="1" x14ac:dyDescent="0.25">
      <c r="B34" s="107" t="s">
        <v>40</v>
      </c>
      <c r="C34" s="108" t="str">
        <f>IF(ISNA(VLOOKUP(B34,[1]teams!$B$1:$C$77,2,FALSE)),"",VLOOKUP(B34,[1]teams!$B$1:$C$77,2,FALSE))</f>
        <v>AMVJ/Mart.Zeepaardjes</v>
      </c>
      <c r="D34" s="121"/>
      <c r="E34" s="122"/>
      <c r="F34" s="76">
        <f>AB34</f>
        <v>0</v>
      </c>
      <c r="G34" s="77">
        <f>AB35</f>
        <v>-8</v>
      </c>
      <c r="H34" s="78">
        <f>AC34</f>
        <v>0</v>
      </c>
      <c r="I34" s="77">
        <f>AC35</f>
        <v>-15</v>
      </c>
      <c r="J34" s="78">
        <f>AD34</f>
        <v>0</v>
      </c>
      <c r="K34" s="77">
        <f>AD35</f>
        <v>-24</v>
      </c>
      <c r="L34" s="78" t="str">
        <f>AE34</f>
        <v/>
      </c>
      <c r="M34" s="77">
        <f>AE35</f>
        <v>0</v>
      </c>
      <c r="N34" s="76" t="str">
        <f>AF34</f>
        <v/>
      </c>
      <c r="O34" s="77">
        <f>AF35</f>
        <v>0</v>
      </c>
      <c r="P34" s="121">
        <f>IF(NOT(ISTEXT(D34)),D34) +IF(NOT(ISTEXT(F34)),F34)+IF(NOT(ISTEXT(H34)),H34) +IF(NOT(ISTEXT(J34)),J34)+IF(NOT(ISTEXT(L34)),L34) +IF(NOT(ISTEXT(N34)),N34)</f>
        <v>0</v>
      </c>
      <c r="Q34" s="123">
        <f>IF(AND(E34="",G34="",I34="",K34="",M34="",O34=""),"",E34+G34+I34+K34+M34+O34)</f>
        <v>-47</v>
      </c>
      <c r="R34" s="23">
        <f>IF(T34,"",RANK(S34,S34:S45,0)+T34)</f>
        <v>4</v>
      </c>
      <c r="S34">
        <f>IF(C34="",-10000,IF(P34="","",-(RANK(P34,P34:P45,0)*1000-Q34)))</f>
        <v>-4047</v>
      </c>
      <c r="T34" t="b">
        <f>IF(C34="",TRUE)</f>
        <v>0</v>
      </c>
      <c r="U34" t="e">
        <f>VLOOKUP(B34&amp;" "&amp;D31,[1]UITSLAGEN!$N$6:$O$113,2,FALSE)</f>
        <v>#N/A</v>
      </c>
      <c r="V34">
        <f>VLOOKUP(B34&amp;" "&amp;F31,[1]UITSLAGEN!$N$6:$O$113,2,FALSE)</f>
        <v>0</v>
      </c>
      <c r="W34" t="e">
        <f>VLOOKUP(B34&amp;" "&amp;H31,[1]UITSLAGEN!$N$6:$O$113,2,FALSE)</f>
        <v>#N/A</v>
      </c>
      <c r="X34">
        <f>VLOOKUP(B34&amp;" "&amp;J31,[1]UITSLAGEN!$N$6:$O$113,2,FALSE)</f>
        <v>0</v>
      </c>
      <c r="Y34" t="e">
        <f>VLOOKUP(B34&amp;" "&amp;L31,[1]UITSLAGEN!$N$6:$O$113,2,FALSE)</f>
        <v>#N/A</v>
      </c>
      <c r="Z34" t="e">
        <f>VLOOKUP(B34&amp;" "&amp;N31,[1]UITSLAGEN!$N$6:$O$113,2,FALSE)</f>
        <v>#N/A</v>
      </c>
      <c r="AA34" t="str">
        <f t="shared" ref="AA34:AF34" si="2">IF(AND(ISNA(U34),ISNA(U35)),"",IF(ISNA(U34),0,U34)+IF(ISNA(U35),0,U35))</f>
        <v/>
      </c>
      <c r="AB34">
        <f t="shared" si="2"/>
        <v>0</v>
      </c>
      <c r="AC34">
        <f t="shared" si="2"/>
        <v>0</v>
      </c>
      <c r="AD34">
        <f t="shared" si="2"/>
        <v>0</v>
      </c>
      <c r="AE34" t="str">
        <f t="shared" si="2"/>
        <v/>
      </c>
      <c r="AF34" t="str">
        <f t="shared" si="2"/>
        <v/>
      </c>
    </row>
    <row r="35" spans="2:32" ht="30" customHeight="1" thickBot="1" x14ac:dyDescent="0.3">
      <c r="B35" s="114"/>
      <c r="C35" s="115"/>
      <c r="D35" s="156"/>
      <c r="E35" s="125"/>
      <c r="F35" s="76"/>
      <c r="G35" s="85"/>
      <c r="H35" s="86"/>
      <c r="I35" s="29"/>
      <c r="J35" s="86"/>
      <c r="K35" s="29"/>
      <c r="L35" s="86"/>
      <c r="M35" s="29"/>
      <c r="N35" s="30"/>
      <c r="O35" s="31"/>
      <c r="P35" s="126"/>
      <c r="Q35" s="127"/>
      <c r="R35" s="34"/>
      <c r="U35" t="e">
        <f>VLOOKUP(D31&amp;" "&amp;B34,[1]UITSLAGEN!$N$6:$Q$113,4,FALSE)</f>
        <v>#N/A</v>
      </c>
      <c r="V35" t="e">
        <f>VLOOKUP(F31&amp;" "&amp;B34,[1]UITSLAGEN!$N$6:$Q$113,4,FALSE)</f>
        <v>#N/A</v>
      </c>
      <c r="W35">
        <f>VLOOKUP(H31&amp;" "&amp;B34,[1]UITSLAGEN!$N$6:$Q$113,4,FALSE)</f>
        <v>0</v>
      </c>
      <c r="X35" t="e">
        <f>VLOOKUP(J31&amp;" "&amp;B34,[1]UITSLAGEN!$N$6:$Q$113,4,FALSE)</f>
        <v>#N/A</v>
      </c>
      <c r="Y35" t="e">
        <f>VLOOKUP(L31&amp;" "&amp;B34,[1]UITSLAGEN!$N$6:$Q$113,4,FALSE)</f>
        <v>#N/A</v>
      </c>
      <c r="Z35" t="e">
        <f>VLOOKUP(N31&amp;" "&amp;B34,[1]UITSLAGEN!$N$6:$Q$113,4,FALSE)</f>
        <v>#N/A</v>
      </c>
      <c r="AB35">
        <f>IF(AND(ISNA(V34),ISNA(V35)),0,IF(ISNA(V35),0,-VLOOKUP(F31&amp;" "&amp;B34,[1]UITSLAGEN!$N$6:$S$113,5,FALSE))+IF(ISNA(V34),0,VLOOKUP(B34&amp;" "&amp;F31,[1]UITSLAGEN!$N$6:$S$113,5,FALSE)))</f>
        <v>-8</v>
      </c>
      <c r="AC35">
        <f>IF(AND(ISNA(W34),ISNA(W35)),0,IF(ISNA(W35),0,-VLOOKUP(H31&amp;" "&amp;B34,[1]UITSLAGEN!$N$6:$S$113,5,FALSE))+IF(ISNA(W34),0,VLOOKUP(B34&amp;" "&amp;H31,[1]UITSLAGEN!$N$6:$S$113,5,FALSE)))</f>
        <v>-15</v>
      </c>
      <c r="AD35">
        <f>IF(AND(ISNA(X34),ISNA(X35)),0,IF(ISNA(X35),0,-VLOOKUP(J31&amp;" "&amp;B34,[1]UITSLAGEN!$N$6:$S$113,5,FALSE))+IF(ISNA(X34),0,VLOOKUP(B34&amp;" "&amp;J31,[1]UITSLAGEN!$N$6:$S$113,5,FALSE)))</f>
        <v>-24</v>
      </c>
      <c r="AE35">
        <f>IF(AND(ISNA(Y34),ISNA(Y35)),0,IF(ISNA(Y35),0,-VLOOKUP(L31&amp;" "&amp;B34,[1]UITSLAGEN!$N$6:$S$113,5,FALSE))+IF(ISNA(Y34),0,VLOOKUP(B34&amp;" "&amp;L31,[1]UITSLAGEN!$N$6:$S$113,5,FALSE)))</f>
        <v>0</v>
      </c>
      <c r="AF35">
        <f>IF(AND(ISNA(Z34),ISNA(Z35)),0,IF(ISNA(Z35),0,-VLOOKUP(N31&amp;" "&amp;B34,[1]UITSLAGEN!$N$6:$S$113,5,FALSE))+IF(ISNA(Z34),0,VLOOKUP(B34&amp;" "&amp;N31,[1]UITSLAGEN!$N$6:$S$113,5,FALSE)))</f>
        <v>0</v>
      </c>
    </row>
    <row r="36" spans="2:32" ht="30" customHeight="1" x14ac:dyDescent="0.25">
      <c r="B36" s="107" t="s">
        <v>41</v>
      </c>
      <c r="C36" s="128" t="str">
        <f>IF(ISNA(VLOOKUP(B36,[1]teams!$B$1:$C$77,2,FALSE)),"",VLOOKUP(B36,[1]teams!$B$1:$C$77,2,FALSE))</f>
        <v>VCH Set up</v>
      </c>
      <c r="D36" s="157">
        <f>AA36</f>
        <v>4</v>
      </c>
      <c r="E36" s="134">
        <f>AA37</f>
        <v>8</v>
      </c>
      <c r="F36" s="129"/>
      <c r="G36" s="130"/>
      <c r="H36" s="78">
        <f>AC36</f>
        <v>2</v>
      </c>
      <c r="I36" s="77">
        <f>AC37</f>
        <v>1</v>
      </c>
      <c r="J36" s="78">
        <f>AD36</f>
        <v>2</v>
      </c>
      <c r="K36" s="77">
        <f>AD37</f>
        <v>0</v>
      </c>
      <c r="L36" s="78" t="str">
        <f>AE36</f>
        <v/>
      </c>
      <c r="M36" s="77">
        <f>AE37</f>
        <v>0</v>
      </c>
      <c r="N36" s="76" t="str">
        <f>AF36</f>
        <v/>
      </c>
      <c r="O36" s="77">
        <f>AF37</f>
        <v>0</v>
      </c>
      <c r="P36" s="121">
        <f>IF(NOT(ISTEXT(D36)),D36) +IF(NOT(ISTEXT(F36)),F36)+IF(NOT(ISTEXT(H36)),H36) +IF(NOT(ISTEXT(J36)),J36)+IF(NOT(ISTEXT(L36)),L36) +IF(NOT(ISTEXT(N36)),N36)</f>
        <v>8</v>
      </c>
      <c r="Q36" s="123">
        <f>IF(AND(E36="",G36="",I36="",K36="",M36="",O36=""),"",E36+G36+I36+K36+M36+O36)</f>
        <v>9</v>
      </c>
      <c r="R36" s="23">
        <f>IF(T36,"",RANK(S36,S34:S45,0)+T36)</f>
        <v>2</v>
      </c>
      <c r="S36">
        <f>IF(C36="",-10000,IF(P36="","",-(RANK(P36,P34:P45,0)*1000-Q36)))</f>
        <v>-1991</v>
      </c>
      <c r="T36" t="b">
        <f>IF(C36="",TRUE)</f>
        <v>0</v>
      </c>
      <c r="U36" t="e">
        <f>VLOOKUP(B36&amp;" "&amp;D31,[1]UITSLAGEN!$N$6:$O$113,2,FALSE)</f>
        <v>#N/A</v>
      </c>
      <c r="V36" t="e">
        <f>VLOOKUP(B36&amp;" "&amp;F31,[1]UITSLAGEN!$N$6:$O$113,2,FALSE)</f>
        <v>#N/A</v>
      </c>
      <c r="W36">
        <f>VLOOKUP(B36&amp;" "&amp;H31,[1]UITSLAGEN!$N$6:$O$113,2,FALSE)</f>
        <v>2</v>
      </c>
      <c r="X36" t="e">
        <f>VLOOKUP(B36&amp;" "&amp;J31,[1]UITSLAGEN!$N$6:$O$113,2,FALSE)</f>
        <v>#N/A</v>
      </c>
      <c r="Y36" t="e">
        <f>VLOOKUP(B36&amp;" "&amp;L31,[1]UITSLAGEN!$N$6:$O$113,2,FALSE)</f>
        <v>#N/A</v>
      </c>
      <c r="Z36" t="e">
        <f>VLOOKUP(B36&amp;" "&amp;N31,[1]UITSLAGEN!$N$6:$O$113,2,FALSE)</f>
        <v>#N/A</v>
      </c>
      <c r="AA36">
        <f>IF(AND(ISNA(U36),ISNA(U37)),"",IF(ISNA(U36),0,U36)+IF(ISNA(U37),0,U37))</f>
        <v>4</v>
      </c>
      <c r="AC36">
        <f>IF(AND(ISNA(W36),ISNA(W37)),"",IF(ISNA(W36),0,W36)+IF(ISNA(W37),0,W37))</f>
        <v>2</v>
      </c>
      <c r="AD36">
        <f>IF(AND(ISNA(X36),ISNA(X37)),"",IF(ISNA(X36),0,X36)+IF(ISNA(X37),0,X37))</f>
        <v>2</v>
      </c>
      <c r="AE36" t="str">
        <f>IF(AND(ISNA(Y36),ISNA(Y37)),"",IF(ISNA(Y36),0,Y36)+IF(ISNA(Y37),0,Y37))</f>
        <v/>
      </c>
      <c r="AF36" t="str">
        <f>IF(AND(ISNA(Z36),ISNA(Z37)),"",IF(ISNA(Z36),0,Z36)+IF(ISNA(Z37),0,Z37))</f>
        <v/>
      </c>
    </row>
    <row r="37" spans="2:32" ht="30" customHeight="1" thickBot="1" x14ac:dyDescent="0.3">
      <c r="B37" s="114"/>
      <c r="C37" s="135"/>
      <c r="D37" s="40"/>
      <c r="E37" s="150"/>
      <c r="F37" s="137"/>
      <c r="G37" s="125"/>
      <c r="H37" s="86"/>
      <c r="I37" s="85"/>
      <c r="J37" s="86"/>
      <c r="K37" s="41"/>
      <c r="L37" s="86"/>
      <c r="M37" s="29"/>
      <c r="N37" s="30"/>
      <c r="O37" s="31"/>
      <c r="P37" s="126"/>
      <c r="Q37" s="127"/>
      <c r="R37" s="34"/>
      <c r="U37">
        <f>VLOOKUP(D31&amp;" "&amp;B36,[1]UITSLAGEN!$N$6:$Q$113,4,FALSE)</f>
        <v>4</v>
      </c>
      <c r="V37" t="e">
        <f>VLOOKUP(F31&amp;" "&amp;B36,[1]UITSLAGEN!$N$6:$Q$113,4,FALSE)</f>
        <v>#N/A</v>
      </c>
      <c r="W37" t="e">
        <f>VLOOKUP(H31&amp;" "&amp;B36,[1]UITSLAGEN!$N$6:$Q$113,4,FALSE)</f>
        <v>#N/A</v>
      </c>
      <c r="X37">
        <f>VLOOKUP(J31&amp;" "&amp;B36,[1]UITSLAGEN!$N$6:$Q$113,4,FALSE)</f>
        <v>2</v>
      </c>
      <c r="Y37" t="e">
        <f>VLOOKUP(L31&amp;" "&amp;B36,[1]UITSLAGEN!$N$6:$Q$113,4,FALSE)</f>
        <v>#N/A</v>
      </c>
      <c r="Z37" t="e">
        <f>VLOOKUP(N31&amp;" "&amp;B36,[1]UITSLAGEN!$N$6:$Q$113,4,FALSE)</f>
        <v>#N/A</v>
      </c>
      <c r="AA37">
        <f>IF(AND(ISNA(U36),ISNA(U37)),0,IF(ISNA(U37),0,-VLOOKUP(D31&amp;" "&amp;B36,[1]UITSLAGEN!$N$6:$S$113,5,FALSE))+IF(ISNA(U36),0,VLOOKUP(B36&amp;" "&amp;D31,[1]UITSLAGEN!$N$6:$S$113,5,FALSE)))</f>
        <v>8</v>
      </c>
      <c r="AC37">
        <f>IF(AND(ISNA(W36),ISNA(W37)),0,IF(ISNA(W37),0,-VLOOKUP(H31&amp;" "&amp;B36,[1]UITSLAGEN!$N$6:$S$113,5,FALSE))+IF(ISNA(W36),0,VLOOKUP(B36&amp;" "&amp;H31,[1]UITSLAGEN!$N$6:$S$113,5,FALSE)))</f>
        <v>1</v>
      </c>
      <c r="AD37">
        <f>IF(AND(ISNA(X36),ISNA(X37)),0,IF(ISNA(X37),0,-VLOOKUP(J31&amp;" "&amp;B36,[1]UITSLAGEN!$N$6:$S$113,5,FALSE))+IF(ISNA(X36),0,VLOOKUP(B36&amp;" "&amp;J31,[1]UITSLAGEN!$N$6:$S$113,5,FALSE)))</f>
        <v>0</v>
      </c>
      <c r="AE37">
        <f>IF(AND(ISNA(Y36),ISNA(Y37)),0,IF(ISNA(Y37),0,-VLOOKUP(L31&amp;" "&amp;B36,[1]UITSLAGEN!$N$6:$S$113,5,FALSE))+IF(ISNA(Y36),0,VLOOKUP(B36&amp;" "&amp;L31,[1]UITSLAGEN!$N$6:$S$113,5,FALSE)))</f>
        <v>0</v>
      </c>
      <c r="AF37">
        <f>IF(AND(ISNA(Z36),ISNA(Z37)),0,IF(ISNA(Z37),0,-VLOOKUP(N31&amp;" "&amp;B36,[1]UITSLAGEN!$N$6:$S$113,5,FALSE))+IF(ISNA(Z36),0,VLOOKUP(B36&amp;" "&amp;N31,[1]UITSLAGEN!$N$6:$S$113,5,FALSE)))</f>
        <v>0</v>
      </c>
    </row>
    <row r="38" spans="2:32" ht="30" customHeight="1" x14ac:dyDescent="0.25">
      <c r="B38" s="107" t="s">
        <v>42</v>
      </c>
      <c r="C38" s="128" t="str">
        <f>IF(ISNA(VLOOKUP(B38,[1]teams!$B$1:$C$77,2,FALSE)),"",VLOOKUP(B38,[1]teams!$B$1:$C$77,2,FALSE))</f>
        <v>VHZ Dink</v>
      </c>
      <c r="D38" s="157">
        <f>AA38</f>
        <v>4</v>
      </c>
      <c r="E38" s="134">
        <f>AA39</f>
        <v>15</v>
      </c>
      <c r="F38" s="76">
        <f>AB38</f>
        <v>2</v>
      </c>
      <c r="G38" s="77">
        <f>AB39</f>
        <v>-1</v>
      </c>
      <c r="H38" s="129"/>
      <c r="I38" s="130"/>
      <c r="J38" s="78">
        <f>AD38</f>
        <v>4</v>
      </c>
      <c r="K38" s="77">
        <f>AD39</f>
        <v>9</v>
      </c>
      <c r="L38" s="78" t="str">
        <f>AE38</f>
        <v/>
      </c>
      <c r="M38" s="77">
        <f>AE39</f>
        <v>0</v>
      </c>
      <c r="N38" s="76" t="str">
        <f>AF38</f>
        <v/>
      </c>
      <c r="O38" s="77">
        <f>AF39</f>
        <v>0</v>
      </c>
      <c r="P38" s="121">
        <f>IF(NOT(ISTEXT(D38)),D38) +IF(NOT(ISTEXT(F38)),F38)+IF(NOT(ISTEXT(H38)),H38) +IF(NOT(ISTEXT(J38)),J38)+IF(NOT(ISTEXT(L38)),L38) +IF(NOT(ISTEXT(N38)),N38)</f>
        <v>10</v>
      </c>
      <c r="Q38" s="123">
        <f>IF(AND(E38="",G38="",I38="",K38="",M38="",O38=""),"",E38+G38+I38+K38+M38+O38)</f>
        <v>23</v>
      </c>
      <c r="R38" s="23">
        <f>IF(T38,"",RANK(S38,S34:S45,0)+T38)</f>
        <v>1</v>
      </c>
      <c r="S38">
        <f>IF(C38="",-10000,IF(P38="","",-(RANK(P38,P34:P45,0)*1000-Q38)))</f>
        <v>-977</v>
      </c>
      <c r="T38" t="b">
        <f>IF(C38="",TRUE)</f>
        <v>0</v>
      </c>
      <c r="U38">
        <f>VLOOKUP(B38&amp;" "&amp;D31,[1]UITSLAGEN!$N$6:$O$113,2,FALSE)</f>
        <v>4</v>
      </c>
      <c r="V38" t="e">
        <f>VLOOKUP(B38&amp;" "&amp;F31,[1]UITSLAGEN!$N$6:$O$113,2,FALSE)</f>
        <v>#N/A</v>
      </c>
      <c r="W38" t="e">
        <f>VLOOKUP(B38&amp;" "&amp;H31,[1]UITSLAGEN!$N$6:$O$113,2,FALSE)</f>
        <v>#N/A</v>
      </c>
      <c r="X38">
        <f>VLOOKUP(B38&amp;" "&amp;J31,[1]UITSLAGEN!$N$6:$O$113,2,FALSE)</f>
        <v>4</v>
      </c>
      <c r="Y38" t="e">
        <f>VLOOKUP(B38&amp;" "&amp;L31,[1]UITSLAGEN!$N$6:$O$113,2,FALSE)</f>
        <v>#N/A</v>
      </c>
      <c r="Z38" t="e">
        <f>VLOOKUP(B38&amp;" "&amp;N31,[1]UITSLAGEN!$N$6:$O$113,2,FALSE)</f>
        <v>#N/A</v>
      </c>
      <c r="AA38">
        <f>IF(AND(ISNA(U38),ISNA(U39)),"",IF(ISNA(U38),0,U38)+IF(ISNA(U39),0,U39))</f>
        <v>4</v>
      </c>
      <c r="AB38">
        <f>IF(AND(ISNA(V38),ISNA(V39)),"",IF(ISNA(V38),0,V38)+IF(ISNA(V39),0,V39))</f>
        <v>2</v>
      </c>
      <c r="AD38">
        <f>IF(AND(ISNA(X38),ISNA(X39)),"",IF(ISNA(X38),0,X38)+IF(ISNA(X39),0,X39))</f>
        <v>4</v>
      </c>
      <c r="AE38" t="str">
        <f>IF(AND(ISNA(Y38),ISNA(Y39)),"",IF(ISNA(Y38),0,Y38)+IF(ISNA(Y39),0,Y39))</f>
        <v/>
      </c>
      <c r="AF38" t="str">
        <f>IF(AND(ISNA(Z38),ISNA(Z39)),"",IF(ISNA(Z38),0,Z38)+IF(ISNA(Z39),0,Z39))</f>
        <v/>
      </c>
    </row>
    <row r="39" spans="2:32" ht="30" customHeight="1" thickBot="1" x14ac:dyDescent="0.3">
      <c r="B39" s="114"/>
      <c r="C39" s="135"/>
      <c r="D39" s="40"/>
      <c r="E39" s="150"/>
      <c r="F39" s="76"/>
      <c r="G39" s="41"/>
      <c r="H39" s="137"/>
      <c r="I39" s="125"/>
      <c r="J39" s="86"/>
      <c r="K39" s="85"/>
      <c r="L39" s="86"/>
      <c r="M39" s="29"/>
      <c r="N39" s="30"/>
      <c r="O39" s="31"/>
      <c r="P39" s="126"/>
      <c r="Q39" s="127"/>
      <c r="R39" s="34"/>
      <c r="U39" t="e">
        <f>VLOOKUP(D31&amp;" "&amp;B38,[1]UITSLAGEN!$N$6:$Q$113,4,FALSE)</f>
        <v>#N/A</v>
      </c>
      <c r="V39">
        <f>VLOOKUP(F31&amp;" "&amp;B38,[1]UITSLAGEN!$N$6:$Q$113,4,FALSE)</f>
        <v>2</v>
      </c>
      <c r="W39" t="e">
        <f>VLOOKUP(H31&amp;" "&amp;B38,[1]UITSLAGEN!$N$6:$Q$113,4,FALSE)</f>
        <v>#N/A</v>
      </c>
      <c r="X39" t="e">
        <f>VLOOKUP(J31&amp;" "&amp;B38,[1]UITSLAGEN!$N$6:$Q$113,4,FALSE)</f>
        <v>#N/A</v>
      </c>
      <c r="Y39" t="e">
        <f>VLOOKUP(L31&amp;" "&amp;B38,[1]UITSLAGEN!$N$6:$Q$113,4,FALSE)</f>
        <v>#N/A</v>
      </c>
      <c r="Z39" t="e">
        <f>VLOOKUP(N31&amp;" "&amp;B38,[1]UITSLAGEN!$N$6:$Q$113,4,FALSE)</f>
        <v>#N/A</v>
      </c>
      <c r="AA39">
        <f>IF(AND(ISNA(U38),ISNA(U39)),0,IF(ISNA(U39),0,-VLOOKUP(D31&amp;" "&amp;B38,[1]UITSLAGEN!$N$6:$S$113,5,FALSE))+IF(ISNA(U38),0,VLOOKUP(B38&amp;" "&amp;D31,[1]UITSLAGEN!$N$6:$S$113,5,FALSE)))</f>
        <v>15</v>
      </c>
      <c r="AB39">
        <f>IF(AND(ISNA(V38),ISNA(V39)),0,IF(ISNA(V39),0,-VLOOKUP(F31&amp;" "&amp;B38,[1]UITSLAGEN!$N$6:$S$113,5,FALSE))+IF(ISNA(V38),0,VLOOKUP(B38&amp;" "&amp;F31,[1]UITSLAGEN!$N$6:$S$113,5,FALSE)))</f>
        <v>-1</v>
      </c>
      <c r="AD39">
        <f>IF(AND(ISNA(X38),ISNA(X39)),0,IF(ISNA(X39),0,-VLOOKUP(J31&amp;" "&amp;B38,[1]UITSLAGEN!$N$6:$S$113,5,FALSE))+IF(ISNA(X38),0,VLOOKUP(B38&amp;" "&amp;J31,[1]UITSLAGEN!$N$6:$S$113,5,FALSE)))</f>
        <v>9</v>
      </c>
      <c r="AE39">
        <f>IF(AND(ISNA(Y38),ISNA(Y39)),0,IF(ISNA(Y39),0,-VLOOKUP(L31&amp;" "&amp;B38,[1]UITSLAGEN!$N$6:$S$113,5,FALSE))+IF(ISNA(Y38),0,VLOOKUP(B38&amp;" "&amp;L31,[1]UITSLAGEN!$N$6:$S$113,5,FALSE)))</f>
        <v>0</v>
      </c>
      <c r="AF39">
        <f>IF(AND(ISNA(Z38),ISNA(Z39)),0,IF(ISNA(Z39),0,-VLOOKUP(N31&amp;" "&amp;B38,[1]UITSLAGEN!$N$6:$S$113,5,FALSE))+IF(ISNA(Z38),0,VLOOKUP(B38&amp;" "&amp;N31,[1]UITSLAGEN!$N$6:$S$113,5,FALSE)))</f>
        <v>0</v>
      </c>
    </row>
    <row r="40" spans="2:32" ht="30" customHeight="1" x14ac:dyDescent="0.25">
      <c r="B40" s="107" t="s">
        <v>43</v>
      </c>
      <c r="C40" s="128" t="str">
        <f>IF(ISNA(VLOOKUP(B40,[1]teams!$B$1:$C$77,2,FALSE)),"",VLOOKUP(B40,[1]teams!$B$1:$C$77,2,FALSE))</f>
        <v>VCH Attack</v>
      </c>
      <c r="D40" s="157">
        <f>AA40</f>
        <v>4</v>
      </c>
      <c r="E40" s="134">
        <f>AA41</f>
        <v>24</v>
      </c>
      <c r="F40" s="76">
        <f>AB40</f>
        <v>2</v>
      </c>
      <c r="G40" s="77">
        <f>AB41</f>
        <v>0</v>
      </c>
      <c r="H40" s="78">
        <f>AC40</f>
        <v>0</v>
      </c>
      <c r="I40" s="77">
        <f>AC41</f>
        <v>-9</v>
      </c>
      <c r="J40" s="129"/>
      <c r="K40" s="130"/>
      <c r="L40" s="78" t="str">
        <f>AE40</f>
        <v/>
      </c>
      <c r="M40" s="77">
        <f>AE41</f>
        <v>0</v>
      </c>
      <c r="N40" s="76" t="str">
        <f>AF40</f>
        <v/>
      </c>
      <c r="O40" s="77">
        <f>AF41</f>
        <v>0</v>
      </c>
      <c r="P40" s="121">
        <f>IF(NOT(ISTEXT(D40)),D40) +IF(NOT(ISTEXT(F40)),F40)+IF(NOT(ISTEXT(H40)),H40) +IF(NOT(ISTEXT(J40)),J40)+IF(NOT(ISTEXT(L40)),L40) +IF(NOT(ISTEXT(N40)),N40)</f>
        <v>6</v>
      </c>
      <c r="Q40" s="123">
        <f>IF(AND(E40="",G40="",I40="",K40="",M40="",O40=""),"",E40+G40+I40+K40+M40+O40)</f>
        <v>15</v>
      </c>
      <c r="R40" s="23">
        <f>IF(T40,"",RANK(S40,S34:S45,0)+T40)</f>
        <v>3</v>
      </c>
      <c r="S40">
        <f>IF(C40="",-10000,IF(P40="","",-(RANK(P40,P34:P45,0)*1000-Q40)))</f>
        <v>-2985</v>
      </c>
      <c r="T40" t="b">
        <f>IF(C40="",TRUE)</f>
        <v>0</v>
      </c>
      <c r="U40" t="e">
        <f>VLOOKUP(B40&amp;" "&amp;D31,[1]UITSLAGEN!$N$6:$O$113,2,FALSE)</f>
        <v>#N/A</v>
      </c>
      <c r="V40">
        <f>VLOOKUP(B40&amp;" "&amp;F31,[1]UITSLAGEN!$N$6:$O$113,2,FALSE)</f>
        <v>2</v>
      </c>
      <c r="W40" t="e">
        <f>VLOOKUP(B40&amp;" "&amp;H31,[1]UITSLAGEN!$N$6:$O$113,2,FALSE)</f>
        <v>#N/A</v>
      </c>
      <c r="X40" t="e">
        <f>VLOOKUP(B40&amp;" "&amp;J31,[1]UITSLAGEN!$N$6:$O$113,2,FALSE)</f>
        <v>#N/A</v>
      </c>
      <c r="Y40" t="e">
        <f>VLOOKUP(B40&amp;" "&amp;L31,[1]UITSLAGEN!$N$6:$O$113,2,FALSE)</f>
        <v>#N/A</v>
      </c>
      <c r="Z40" t="e">
        <f>VLOOKUP(B40&amp;" "&amp;N31,[1]UITSLAGEN!$N$6:$O$113,2,FALSE)</f>
        <v>#N/A</v>
      </c>
      <c r="AA40">
        <f>IF(AND(ISNA(U40),ISNA(U41)),"",IF(ISNA(U40),0,U40)+IF(ISNA(U41),0,U41))</f>
        <v>4</v>
      </c>
      <c r="AB40">
        <f>IF(AND(ISNA(V40),ISNA(V41)),"",IF(ISNA(V40),0,V40)+IF(ISNA(V41),0,V41))</f>
        <v>2</v>
      </c>
      <c r="AC40">
        <f>IF(AND(ISNA(W40),ISNA(W41)),"",IF(ISNA(W40),0,W40)+IF(ISNA(W41),0,W41))</f>
        <v>0</v>
      </c>
      <c r="AE40" t="str">
        <f>IF(AND(ISNA(Y40),ISNA(Y41)),"",IF(ISNA(Y40),0,Y40)+IF(ISNA(Y41),0,Y41))</f>
        <v/>
      </c>
      <c r="AF40" t="str">
        <f>IF(AND(ISNA(Z40),ISNA(Z41)),"",IF(ISNA(Z40),0,Z40)+IF(ISNA(Z41),0,Z41))</f>
        <v/>
      </c>
    </row>
    <row r="41" spans="2:32" ht="30" customHeight="1" thickBot="1" x14ac:dyDescent="0.3">
      <c r="B41" s="114"/>
      <c r="C41" s="135"/>
      <c r="D41" s="40"/>
      <c r="E41" s="150"/>
      <c r="F41" s="76"/>
      <c r="G41" s="29"/>
      <c r="H41" s="86"/>
      <c r="I41" s="41"/>
      <c r="J41" s="137"/>
      <c r="K41" s="125"/>
      <c r="L41" s="86"/>
      <c r="M41" s="85"/>
      <c r="N41" s="30"/>
      <c r="O41" s="31"/>
      <c r="P41" s="126"/>
      <c r="Q41" s="127"/>
      <c r="R41" s="34"/>
      <c r="U41">
        <f>VLOOKUP(D31&amp;" "&amp;B40,[1]UITSLAGEN!$N$6:$Q$113,4,FALSE)</f>
        <v>4</v>
      </c>
      <c r="V41" t="e">
        <f>VLOOKUP(F31&amp;" "&amp;B40,[1]UITSLAGEN!$N$6:$Q$113,4,FALSE)</f>
        <v>#N/A</v>
      </c>
      <c r="W41">
        <f>VLOOKUP(H31&amp;" "&amp;B40,[1]UITSLAGEN!$N$6:$Q$113,4,FALSE)</f>
        <v>0</v>
      </c>
      <c r="X41" t="e">
        <f>VLOOKUP(J31&amp;" "&amp;B40,[1]UITSLAGEN!$N$6:$Q$113,4,FALSE)</f>
        <v>#N/A</v>
      </c>
      <c r="Y41" t="e">
        <f>VLOOKUP(L31&amp;" "&amp;B40,[1]UITSLAGEN!$N$6:$Q$113,4,FALSE)</f>
        <v>#N/A</v>
      </c>
      <c r="Z41" t="e">
        <f>VLOOKUP(N31&amp;" "&amp;B40,[1]UITSLAGEN!$N$6:$Q$113,4,FALSE)</f>
        <v>#N/A</v>
      </c>
      <c r="AA41">
        <f>IF(AND(ISNA(U40),ISNA(U41)),0,IF(ISNA(U41),0,-VLOOKUP(D31&amp;" "&amp;B40,[1]UITSLAGEN!$N$6:$S$113,5,FALSE))+IF(ISNA(U40),0,VLOOKUP(B40&amp;" "&amp;D31,[1]UITSLAGEN!$N$6:$S$113,5,FALSE)))</f>
        <v>24</v>
      </c>
      <c r="AB41">
        <f>IF(AND(ISNA(V40),ISNA(V41)),0,IF(ISNA(V41),0,-VLOOKUP(F31&amp;" "&amp;B40,[1]UITSLAGEN!$N$6:$S$113,5,FALSE))+IF(ISNA(V40),0,VLOOKUP(B40&amp;" "&amp;F31,[1]UITSLAGEN!$N$6:$S$113,5,FALSE)))</f>
        <v>0</v>
      </c>
      <c r="AC41">
        <f>IF(AND(ISNA(W40),ISNA(W41)),0,IF(ISNA(W41),0,-VLOOKUP(H31&amp;" "&amp;B40,[1]UITSLAGEN!$N$6:$S$113,5,FALSE))+IF(ISNA(W40),0,VLOOKUP(B40&amp;" "&amp;H31,[1]UITSLAGEN!$N$6:$S$113,5,FALSE)))</f>
        <v>-9</v>
      </c>
      <c r="AE41">
        <f>IF(AND(ISNA(Y40),ISNA(Y41)),0,IF(ISNA(Y41),0,-VLOOKUP(L31&amp;" "&amp;B40,[1]UITSLAGEN!$N$6:$S$113,5,FALSE))+IF(ISNA(Y40),0,VLOOKUP(B40&amp;" "&amp;L31,[1]UITSLAGEN!$N$6:$S$113,5,FALSE)))</f>
        <v>0</v>
      </c>
      <c r="AF41">
        <f>IF(AND(ISNA(Z40),ISNA(Z41)),0,IF(ISNA(Z41),0,-VLOOKUP(N31&amp;" "&amp;B40,[1]UITSLAGEN!$N$6:$S$113,5,FALSE))+IF(ISNA(Z40),0,VLOOKUP(B40&amp;" "&amp;N31,[1]UITSLAGEN!$N$6:$S$113,5,FALSE)))</f>
        <v>0</v>
      </c>
    </row>
    <row r="42" spans="2:32" ht="30" customHeight="1" x14ac:dyDescent="0.25">
      <c r="B42" s="107" t="s">
        <v>44</v>
      </c>
      <c r="C42" s="128" t="str">
        <f>IF(ISNA(VLOOKUP(B42,[1]teams!$B$1:$C$77,2,FALSE)),"",VLOOKUP(B42,[1]teams!$B$1:$C$77,2,FALSE))</f>
        <v/>
      </c>
      <c r="D42" s="157" t="str">
        <f>AA42</f>
        <v/>
      </c>
      <c r="E42" s="134">
        <f>AA43</f>
        <v>0</v>
      </c>
      <c r="F42" s="92" t="str">
        <f>AB42</f>
        <v/>
      </c>
      <c r="G42" s="77">
        <f>AB43</f>
        <v>0</v>
      </c>
      <c r="H42" s="78" t="str">
        <f>AC42</f>
        <v/>
      </c>
      <c r="I42" s="77">
        <f>AC43</f>
        <v>0</v>
      </c>
      <c r="J42" s="78" t="str">
        <f>AD42</f>
        <v/>
      </c>
      <c r="K42" s="77">
        <f>AD43</f>
        <v>0</v>
      </c>
      <c r="L42" s="129"/>
      <c r="M42" s="130"/>
      <c r="N42" s="76" t="str">
        <f>AF42</f>
        <v/>
      </c>
      <c r="O42" s="77">
        <f>AF43</f>
        <v>0</v>
      </c>
      <c r="P42" s="121">
        <f>IF(NOT(ISTEXT(D42)),D42) +IF(NOT(ISTEXT(F42)),F42)+IF(NOT(ISTEXT(H42)),H42) +IF(NOT(ISTEXT(J42)),J42)+IF(NOT(ISTEXT(L42)),L42) +IF(NOT(ISTEXT(N42)),N42)</f>
        <v>0</v>
      </c>
      <c r="Q42" s="123">
        <f>IF(AND(E42="",G42="",I42="",K42="",M42="",O42=""),"",E42+G42+I42+K42+M42+O42)</f>
        <v>0</v>
      </c>
      <c r="R42" s="23" t="str">
        <f>IF(T42,"",RANK(S42,S34:S45,0)+T42)</f>
        <v/>
      </c>
      <c r="S42">
        <f>IF(C42="",-10000,IF(P42="","",-(RANK(P42,P34:P45,0)*1000-Q42)))</f>
        <v>-10000</v>
      </c>
      <c r="T42" t="b">
        <f>IF(C42="",TRUE)</f>
        <v>1</v>
      </c>
      <c r="U42" t="e">
        <f>VLOOKUP(B42&amp;" "&amp;D31,[1]UITSLAGEN!$N$6:$O$113,2,FALSE)</f>
        <v>#N/A</v>
      </c>
      <c r="V42" t="e">
        <f>VLOOKUP(B42&amp;" "&amp;F31,[1]UITSLAGEN!$N$6:$O$113,2,FALSE)</f>
        <v>#N/A</v>
      </c>
      <c r="W42" t="e">
        <f>VLOOKUP(B42&amp;" "&amp;H31,[1]UITSLAGEN!$N$6:$O$113,2,FALSE)</f>
        <v>#N/A</v>
      </c>
      <c r="X42" t="e">
        <f>VLOOKUP(B42&amp;" "&amp;J31,[1]UITSLAGEN!$N$6:$O$113,2,FALSE)</f>
        <v>#N/A</v>
      </c>
      <c r="Y42" t="e">
        <f>VLOOKUP(B42&amp;" "&amp;L31,[1]UITSLAGEN!$N$6:$O$113,2,FALSE)</f>
        <v>#N/A</v>
      </c>
      <c r="Z42" t="e">
        <f>VLOOKUP(B42&amp;" "&amp;N31,[1]UITSLAGEN!$N$6:$O$113,2,FALSE)</f>
        <v>#N/A</v>
      </c>
      <c r="AA42" t="str">
        <f>IF(AND(ISNA(U42),ISNA(U43)),"",IF(ISNA(U42),0,U42)+IF(ISNA(U43),0,U43))</f>
        <v/>
      </c>
      <c r="AB42" t="str">
        <f>IF(AND(ISNA(V42),ISNA(V43)),"",IF(ISNA(V42),0,V42)+IF(ISNA(V43),0,V43))</f>
        <v/>
      </c>
      <c r="AC42" t="str">
        <f>IF(AND(ISNA(W42),ISNA(W43)),"",IF(ISNA(W42),0,W42)+IF(ISNA(W43),0,W43))</f>
        <v/>
      </c>
      <c r="AD42" t="str">
        <f>IF(AND(ISNA(X42),ISNA(X43)),"",IF(ISNA(X42),0,X42)+IF(ISNA(X43),0,X43))</f>
        <v/>
      </c>
      <c r="AF42" t="str">
        <f>IF(AND(ISNA(Z42),ISNA(Z43)),"",IF(ISNA(Z42),0,Z42)+IF(ISNA(Z43),0,Z43))</f>
        <v/>
      </c>
    </row>
    <row r="43" spans="2:32" ht="30" customHeight="1" thickBot="1" x14ac:dyDescent="0.3">
      <c r="B43" s="114"/>
      <c r="C43" s="135"/>
      <c r="D43" s="40"/>
      <c r="E43" s="150"/>
      <c r="F43" s="86"/>
      <c r="G43" s="29"/>
      <c r="H43" s="86"/>
      <c r="I43" s="29"/>
      <c r="J43" s="86"/>
      <c r="K43" s="41"/>
      <c r="L43" s="137"/>
      <c r="M43" s="125"/>
      <c r="N43" s="30"/>
      <c r="O43" s="142"/>
      <c r="P43" s="126"/>
      <c r="Q43" s="127"/>
      <c r="R43" s="34"/>
      <c r="U43" t="e">
        <f>VLOOKUP(D31&amp;" "&amp;B42,[1]UITSLAGEN!$N$6:$Q$113,4,FALSE)</f>
        <v>#N/A</v>
      </c>
      <c r="V43" t="e">
        <f>VLOOKUP(F31&amp;" "&amp;B42,[1]UITSLAGEN!$N$6:$Q$113,4,FALSE)</f>
        <v>#N/A</v>
      </c>
      <c r="W43" t="e">
        <f>VLOOKUP(H31&amp;" "&amp;B42,[1]UITSLAGEN!$N$6:$Q$113,4,FALSE)</f>
        <v>#N/A</v>
      </c>
      <c r="X43" t="e">
        <f>VLOOKUP(J31&amp;" "&amp;B42,[1]UITSLAGEN!$N$6:$Q$113,4,FALSE)</f>
        <v>#N/A</v>
      </c>
      <c r="Y43" t="e">
        <f>VLOOKUP(L31&amp;" "&amp;B42,[1]UITSLAGEN!$N$6:$Q$113,4,FALSE)</f>
        <v>#N/A</v>
      </c>
      <c r="Z43" t="e">
        <f>VLOOKUP(N31&amp;" "&amp;B42,[1]UITSLAGEN!$N$6:$Q$113,4,FALSE)</f>
        <v>#N/A</v>
      </c>
      <c r="AA43">
        <f>IF(AND(ISNA(U42),ISNA(U43)),0,IF(ISNA(U43),0,-VLOOKUP(D31&amp;" "&amp;B42,[1]UITSLAGEN!$N$6:$S$113,5,FALSE))+IF(ISNA(U42),0,VLOOKUP(B42&amp;" "&amp;D31,[1]UITSLAGEN!$N$6:$S$113,5,FALSE)))</f>
        <v>0</v>
      </c>
      <c r="AB43">
        <f>IF(AND(ISNA(V42),ISNA(V43)),0,IF(ISNA(V43),0,-VLOOKUP(F31&amp;" "&amp;B42,[1]UITSLAGEN!$N$6:$S$113,5,FALSE))+IF(ISNA(V42),0,VLOOKUP(B42&amp;" "&amp;F31,[1]UITSLAGEN!$N$6:$S$113,5,FALSE)))</f>
        <v>0</v>
      </c>
      <c r="AC43">
        <f>IF(AND(ISNA(W42),ISNA(W43)),0,IF(ISNA(W43),0,-VLOOKUP(H31&amp;" "&amp;B42,[1]UITSLAGEN!$N$6:$S$113,5,FALSE))+IF(ISNA(W42),0,VLOOKUP(B42&amp;" "&amp;H31,[1]UITSLAGEN!$N$6:$S$113,5,FALSE)))</f>
        <v>0</v>
      </c>
      <c r="AD43">
        <f>IF(AND(ISNA(X42),ISNA(X43)),0,IF(ISNA(X43),0,-VLOOKUP(J31&amp;" "&amp;B42,[1]UITSLAGEN!$N$6:$S$113,5,FALSE))+IF(ISNA(X42),0,VLOOKUP(B42&amp;" "&amp;J31,[1]UITSLAGEN!$N$6:$S$113,5,FALSE)))</f>
        <v>0</v>
      </c>
      <c r="AF43">
        <f>IF(AND(ISNA(Z42),ISNA(Z43)),0,IF(ISNA(Z43),0,-VLOOKUP(N31&amp;" "&amp;B42,[1]UITSLAGEN!$N$6:$S$113,5,FALSE))+IF(ISNA(Z42),0,VLOOKUP(B42&amp;" "&amp;N31,[1]UITSLAGEN!$N$6:$S$113,5,FALSE)))</f>
        <v>0</v>
      </c>
    </row>
    <row r="44" spans="2:32" ht="30" customHeight="1" x14ac:dyDescent="0.25">
      <c r="B44" s="107" t="s">
        <v>45</v>
      </c>
      <c r="C44" s="128" t="str">
        <f>IF(ISNA(VLOOKUP(B44,[1]teams!$B$1:$C$77,2,FALSE)),"",VLOOKUP(B44,[1]teams!$B$1:$C$77,2,FALSE))</f>
        <v/>
      </c>
      <c r="D44" s="76" t="str">
        <f>AA44</f>
        <v/>
      </c>
      <c r="E44" s="77">
        <f>AA45</f>
        <v>0</v>
      </c>
      <c r="F44" s="76" t="str">
        <f>AB44</f>
        <v/>
      </c>
      <c r="G44" s="77">
        <f>AB45</f>
        <v>0</v>
      </c>
      <c r="H44" s="78" t="str">
        <f>AC44</f>
        <v/>
      </c>
      <c r="I44" s="77">
        <f>AC45</f>
        <v>0</v>
      </c>
      <c r="J44" s="78" t="str">
        <f>AD44</f>
        <v/>
      </c>
      <c r="K44" s="77">
        <f>AD45</f>
        <v>0</v>
      </c>
      <c r="L44" s="78" t="str">
        <f>AE44</f>
        <v/>
      </c>
      <c r="M44" s="77">
        <f>AE45</f>
        <v>0</v>
      </c>
      <c r="N44" s="129"/>
      <c r="O44" s="144"/>
      <c r="P44" s="121">
        <f>IF(NOT(ISTEXT(D44)),D44) +IF(NOT(ISTEXT(F44)),F44)+IF(NOT(ISTEXT(H44)),H44) +IF(NOT(ISTEXT(J44)),J44)+IF(NOT(ISTEXT(L44)),L44) +IF(NOT(ISTEXT(N44)),N44)</f>
        <v>0</v>
      </c>
      <c r="Q44" s="123">
        <f>IF(AND(E44="",G44="",I44="",K44="",M44="",O44=""),"",E44+G44+I44+K44+M44+O44)</f>
        <v>0</v>
      </c>
      <c r="R44" s="23" t="str">
        <f>IF(T44,"",RANK(S44,S34:S45,0)+T44)</f>
        <v/>
      </c>
      <c r="S44">
        <f>IF(C44="",-10000,IF(P44="","",-(RANK(P44,P34:P45,0)*1000-Q44)))</f>
        <v>-10000</v>
      </c>
      <c r="T44" t="b">
        <f>IF(C44="",TRUE)</f>
        <v>1</v>
      </c>
      <c r="U44" t="e">
        <f>VLOOKUP(B44&amp;" "&amp;D31,[1]UITSLAGEN!$N$6:$O$113,2,FALSE)</f>
        <v>#N/A</v>
      </c>
      <c r="V44" t="e">
        <f>VLOOKUP(B44&amp;" "&amp;F31,[1]UITSLAGEN!$N$6:$O$113,2,FALSE)</f>
        <v>#N/A</v>
      </c>
      <c r="W44" t="e">
        <f>VLOOKUP(B44&amp;" "&amp;H31,[1]UITSLAGEN!$N$6:$O$113,2,FALSE)</f>
        <v>#N/A</v>
      </c>
      <c r="X44" t="e">
        <f>VLOOKUP(B44&amp;" "&amp;J31,[1]UITSLAGEN!$N$6:$O$113,2,FALSE)</f>
        <v>#N/A</v>
      </c>
      <c r="Y44" t="e">
        <f>VLOOKUP(B44&amp;" "&amp;L31,[1]UITSLAGEN!$N$6:$O$113,2,FALSE)</f>
        <v>#N/A</v>
      </c>
      <c r="Z44" t="e">
        <f>VLOOKUP(B44&amp;" "&amp;N31,[1]UITSLAGEN!$N$6:$O$113,2,FALSE)</f>
        <v>#N/A</v>
      </c>
      <c r="AA44" t="str">
        <f>IF(AND(ISNA(U44),ISNA(U45)),"",IF(ISNA(U44),0,U44)+IF(ISNA(U45),0,U45))</f>
        <v/>
      </c>
      <c r="AB44" t="str">
        <f>IF(AND(ISNA(V44),ISNA(V45)),"",IF(ISNA(V44),0,V44)+IF(ISNA(V45),0,V45))</f>
        <v/>
      </c>
      <c r="AC44" t="str">
        <f>IF(AND(ISNA(W44),ISNA(W45)),"",IF(ISNA(W44),0,W44)+IF(ISNA(W45),0,W45))</f>
        <v/>
      </c>
      <c r="AD44" t="str">
        <f>IF(AND(ISNA(X44),ISNA(X45)),"",IF(ISNA(X44),0,X44)+IF(ISNA(X45),0,X45))</f>
        <v/>
      </c>
      <c r="AE44" t="str">
        <f>IF(AND(ISNA(Y44),ISNA(Y45)),"",IF(ISNA(Y44),0,Y44)+IF(ISNA(Y45),0,Y45))</f>
        <v/>
      </c>
    </row>
    <row r="45" spans="2:32" ht="30" customHeight="1" thickBot="1" x14ac:dyDescent="0.3">
      <c r="B45" s="153"/>
      <c r="C45" s="131"/>
      <c r="D45" s="154"/>
      <c r="E45" s="55"/>
      <c r="F45" s="154"/>
      <c r="G45" s="55"/>
      <c r="H45" s="103"/>
      <c r="I45" s="55"/>
      <c r="J45" s="103"/>
      <c r="K45" s="55"/>
      <c r="L45" s="103"/>
      <c r="M45" s="54"/>
      <c r="N45" s="148"/>
      <c r="O45" s="149"/>
      <c r="P45" s="126"/>
      <c r="Q45" s="127"/>
      <c r="R45" s="34"/>
      <c r="U45" t="e">
        <f>VLOOKUP(D31&amp;" "&amp;B44,[1]UITSLAGEN!$N$6:$Q$113,4,FALSE)</f>
        <v>#N/A</v>
      </c>
      <c r="V45" t="e">
        <f>VLOOKUP(F31&amp;" "&amp;B44,[1]UITSLAGEN!$N$6:$Q$113,4,FALSE)</f>
        <v>#N/A</v>
      </c>
      <c r="W45" t="e">
        <f>VLOOKUP(H31&amp;" "&amp;B44,[1]UITSLAGEN!$N$6:$Q$113,4,FALSE)</f>
        <v>#N/A</v>
      </c>
      <c r="X45" t="e">
        <f>VLOOKUP(J31&amp;" "&amp;B44,[1]UITSLAGEN!$N$6:$Q$113,4,FALSE)</f>
        <v>#N/A</v>
      </c>
      <c r="Y45" t="e">
        <f>VLOOKUP(L31&amp;" "&amp;B44,[1]UITSLAGEN!$N$6:$Q$113,4,FALSE)</f>
        <v>#N/A</v>
      </c>
      <c r="Z45" t="e">
        <f>VLOOKUP(N31&amp;" "&amp;B44,[1]UITSLAGEN!$N$6:$Q$113,4,FALSE)</f>
        <v>#N/A</v>
      </c>
      <c r="AA45">
        <f>IF(AND(ISNA(U44),ISNA(U45)),0,IF(ISNA(U45),0,-VLOOKUP(D31&amp;" "&amp;B44,[1]UITSLAGEN!$N$6:$S$113,5,FALSE))+IF(ISNA(U44),0,VLOOKUP(B44&amp;" "&amp;D31,[1]UITSLAGEN!$N$6:$S$113,5,FALSE)))</f>
        <v>0</v>
      </c>
      <c r="AB45">
        <f>IF(AND(ISNA(V44),ISNA(V45)),0,IF(ISNA(V45),0,-VLOOKUP(F31&amp;" "&amp;B44,[1]UITSLAGEN!$N$6:$S$113,5,FALSE))+IF(ISNA(V44),0,VLOOKUP(B44&amp;" "&amp;F31,[1]UITSLAGEN!$N$6:$S$113,5,FALSE)))</f>
        <v>0</v>
      </c>
      <c r="AC45">
        <f>IF(AND(ISNA(W44),ISNA(W45)),0,IF(ISNA(W45),0,-VLOOKUP(H31&amp;" "&amp;B44,[1]UITSLAGEN!$N$6:$S$113,5,FALSE))+IF(ISNA(W44),0,VLOOKUP(B44&amp;" "&amp;H31,[1]UITSLAGEN!$N$6:$S$113,5,FALSE)))</f>
        <v>0</v>
      </c>
      <c r="AD45">
        <f>IF(AND(ISNA(X44),ISNA(X45)),0,IF(ISNA(X45),0,-VLOOKUP(J31&amp;" "&amp;B44,[1]UITSLAGEN!$N$6:$S$113,5,FALSE))+IF(ISNA(X44),0,VLOOKUP(B44&amp;" "&amp;J31,[1]UITSLAGEN!$N$6:$S$113,5,FALSE)))</f>
        <v>0</v>
      </c>
      <c r="AE45">
        <f>IF(AND(ISNA(Y44),ISNA(Y45)),0,IF(ISNA(Y45),0,-VLOOKUP(L31&amp;" "&amp;B44,[1]UITSLAGEN!$N$6:$S$113,5,FALSE))+IF(ISNA(Y44),0,VLOOKUP(B44&amp;" "&amp;L31,[1]UITSLAGEN!$N$6:$S$113,5,FALSE)))</f>
        <v>0</v>
      </c>
    </row>
    <row r="46" spans="2:32" ht="22.35" customHeight="1" thickBot="1" x14ac:dyDescent="0.3">
      <c r="D46" t="str">
        <f>B49</f>
        <v>4-D1</v>
      </c>
      <c r="F46" t="str">
        <f>B51</f>
        <v>4-D2</v>
      </c>
      <c r="H46" t="str">
        <f>B53</f>
        <v>4-D3</v>
      </c>
      <c r="J46" t="str">
        <f>B55</f>
        <v>4-D4</v>
      </c>
      <c r="L46" t="str">
        <f>B57</f>
        <v>4-D5</v>
      </c>
      <c r="N46" t="str">
        <f>B59</f>
        <v>4-D6</v>
      </c>
    </row>
    <row r="47" spans="2:32" ht="30" customHeight="1" x14ac:dyDescent="0.25">
      <c r="B47" s="107" t="s">
        <v>27</v>
      </c>
      <c r="C47" s="108" t="s">
        <v>12</v>
      </c>
      <c r="D47" s="109" t="str">
        <f>+C49</f>
        <v>VCH Pancake</v>
      </c>
      <c r="E47" s="110"/>
      <c r="F47" s="109" t="str">
        <f>+C51</f>
        <v>Sp.Stad Mia M4</v>
      </c>
      <c r="G47" s="110"/>
      <c r="H47" s="109" t="str">
        <f>+C53</f>
        <v>Sp.Stad Luut J4</v>
      </c>
      <c r="I47" s="110"/>
      <c r="J47" s="109" t="str">
        <f>+C55</f>
        <v>Sp.Stad Leeuwinnen</v>
      </c>
      <c r="K47" s="110"/>
      <c r="L47" s="109" t="str">
        <f>+C57</f>
        <v/>
      </c>
      <c r="M47" s="110"/>
      <c r="N47" s="109" t="str">
        <f>+C59</f>
        <v/>
      </c>
      <c r="O47" s="110"/>
      <c r="P47" s="111" t="s">
        <v>2</v>
      </c>
      <c r="Q47" s="112"/>
      <c r="R47" s="113" t="s">
        <v>3</v>
      </c>
      <c r="U47" s="158" t="s">
        <v>46</v>
      </c>
    </row>
    <row r="48" spans="2:32" ht="30" customHeight="1" thickBot="1" x14ac:dyDescent="0.3">
      <c r="B48" s="114"/>
      <c r="C48" s="115"/>
      <c r="D48" s="116"/>
      <c r="E48" s="117"/>
      <c r="F48" s="116"/>
      <c r="G48" s="117"/>
      <c r="H48" s="116"/>
      <c r="I48" s="117"/>
      <c r="J48" s="116"/>
      <c r="K48" s="117"/>
      <c r="L48" s="116"/>
      <c r="M48" s="117"/>
      <c r="N48" s="116"/>
      <c r="O48" s="117"/>
      <c r="P48" s="118"/>
      <c r="Q48" s="119"/>
      <c r="R48" s="120"/>
    </row>
    <row r="49" spans="2:32" ht="30" customHeight="1" x14ac:dyDescent="0.25">
      <c r="B49" s="107" t="s">
        <v>47</v>
      </c>
      <c r="C49" s="108" t="str">
        <f>IF(ISNA(VLOOKUP(B49,[1]teams!$B$1:$C$77,2,FALSE)),"",VLOOKUP(B49,[1]teams!$B$1:$C$77,2,FALSE))</f>
        <v>VCH Pancake</v>
      </c>
      <c r="D49" s="121"/>
      <c r="E49" s="122"/>
      <c r="F49" s="76">
        <f>AB49</f>
        <v>2</v>
      </c>
      <c r="G49" s="77">
        <f>AB50</f>
        <v>8</v>
      </c>
      <c r="H49" s="78">
        <f>AC49</f>
        <v>2</v>
      </c>
      <c r="I49" s="77">
        <f>AC50</f>
        <v>0</v>
      </c>
      <c r="J49" s="78">
        <f>AD49</f>
        <v>2</v>
      </c>
      <c r="K49" s="77">
        <f>AD50</f>
        <v>3</v>
      </c>
      <c r="L49" s="78" t="str">
        <f>AE49</f>
        <v/>
      </c>
      <c r="M49" s="77">
        <f>AE50</f>
        <v>0</v>
      </c>
      <c r="N49" s="76" t="str">
        <f>AF49</f>
        <v/>
      </c>
      <c r="O49" s="77">
        <f>AF50</f>
        <v>0</v>
      </c>
      <c r="P49" s="121">
        <f>IF(NOT(ISTEXT(D49)),D49) +IF(NOT(ISTEXT(F49)),F49)+IF(NOT(ISTEXT(H49)),H49) +IF(NOT(ISTEXT(J49)),J49)+IF(NOT(ISTEXT(L49)),L49) +IF(NOT(ISTEXT(N49)),N49)</f>
        <v>6</v>
      </c>
      <c r="Q49" s="123">
        <f>IF(AND(E49="",G49="",I49="",K49="",M49="",O49=""),"",E49+G49+I49+K49+M49+O49)</f>
        <v>11</v>
      </c>
      <c r="R49" s="23">
        <f>IF(T49,"",RANK(S49,S49:S60,0)+T49)</f>
        <v>2</v>
      </c>
      <c r="S49">
        <f>IF(C49="",-10000,IF(P49="","",-(RANK(P49,P49:P60,0)*1000-Q49)))</f>
        <v>-1989</v>
      </c>
      <c r="T49" t="b">
        <f>IF(C49="",TRUE)</f>
        <v>0</v>
      </c>
      <c r="U49" t="e">
        <f>VLOOKUP(B49&amp;" "&amp;D46,[1]UITSLAGEN!$N$6:$O$113,2,FALSE)</f>
        <v>#N/A</v>
      </c>
      <c r="V49">
        <f>VLOOKUP(B49&amp;" "&amp;F46,[1]UITSLAGEN!$N$6:$O$113,2,FALSE)</f>
        <v>2</v>
      </c>
      <c r="W49" t="e">
        <f>VLOOKUP(B49&amp;" "&amp;H46,[1]UITSLAGEN!$N$6:$O$113,2,FALSE)</f>
        <v>#N/A</v>
      </c>
      <c r="X49">
        <f>VLOOKUP(B49&amp;" "&amp;J46,[1]UITSLAGEN!$N$6:$O$113,2,FALSE)</f>
        <v>2</v>
      </c>
      <c r="Y49" t="e">
        <f>VLOOKUP(B49&amp;" "&amp;L46,[1]UITSLAGEN!$N$6:$O$113,2,FALSE)</f>
        <v>#N/A</v>
      </c>
      <c r="Z49" t="e">
        <f>VLOOKUP(B49&amp;" "&amp;N46,[1]UITSLAGEN!$N$6:$O$113,2,FALSE)</f>
        <v>#N/A</v>
      </c>
      <c r="AA49" t="str">
        <f t="shared" ref="AA49:AF49" si="3">IF(AND(ISNA(U49),ISNA(U50)),"",IF(ISNA(U49),0,U49)+IF(ISNA(U50),0,U50))</f>
        <v/>
      </c>
      <c r="AB49">
        <f t="shared" si="3"/>
        <v>2</v>
      </c>
      <c r="AC49">
        <f t="shared" si="3"/>
        <v>2</v>
      </c>
      <c r="AD49">
        <f t="shared" si="3"/>
        <v>2</v>
      </c>
      <c r="AE49" t="str">
        <f t="shared" si="3"/>
        <v/>
      </c>
      <c r="AF49" t="str">
        <f t="shared" si="3"/>
        <v/>
      </c>
    </row>
    <row r="50" spans="2:32" ht="30" customHeight="1" thickBot="1" x14ac:dyDescent="0.3">
      <c r="B50" s="114"/>
      <c r="C50" s="115"/>
      <c r="D50" s="156"/>
      <c r="E50" s="125"/>
      <c r="F50" s="76"/>
      <c r="G50" s="85"/>
      <c r="H50" s="86"/>
      <c r="I50" s="29"/>
      <c r="J50" s="86"/>
      <c r="K50" s="29"/>
      <c r="L50" s="86"/>
      <c r="M50" s="29"/>
      <c r="N50" s="30"/>
      <c r="O50" s="31"/>
      <c r="P50" s="126"/>
      <c r="Q50" s="127"/>
      <c r="R50" s="34"/>
      <c r="U50" t="e">
        <f>VLOOKUP(D46&amp;" "&amp;B49,[1]UITSLAGEN!$N$6:$Q$113,4,FALSE)</f>
        <v>#N/A</v>
      </c>
      <c r="V50" t="e">
        <f>VLOOKUP(F46&amp;" "&amp;B49,[1]UITSLAGEN!$N$6:$Q$113,4,FALSE)</f>
        <v>#N/A</v>
      </c>
      <c r="W50">
        <f>VLOOKUP(H46&amp;" "&amp;B49,[1]UITSLAGEN!$N$6:$Q$113,4,FALSE)</f>
        <v>2</v>
      </c>
      <c r="X50" t="e">
        <f>VLOOKUP(J46&amp;" "&amp;B49,[1]UITSLAGEN!$N$6:$Q$113,4,FALSE)</f>
        <v>#N/A</v>
      </c>
      <c r="Y50" t="e">
        <f>VLOOKUP(L46&amp;" "&amp;B49,[1]UITSLAGEN!$N$6:$Q$113,4,FALSE)</f>
        <v>#N/A</v>
      </c>
      <c r="Z50" t="e">
        <f>VLOOKUP(N46&amp;" "&amp;B49,[1]UITSLAGEN!$N$6:$Q$113,4,FALSE)</f>
        <v>#N/A</v>
      </c>
      <c r="AB50">
        <f>IF(AND(ISNA(V49),ISNA(V50)),0,IF(ISNA(V50),0,-VLOOKUP(F46&amp;" "&amp;B49,[1]UITSLAGEN!$N$6:$S$113,5,FALSE))+IF(ISNA(V49),0,VLOOKUP(B49&amp;" "&amp;F46,[1]UITSLAGEN!$N$6:$S$113,5,FALSE)))</f>
        <v>8</v>
      </c>
      <c r="AC50">
        <f>IF(AND(ISNA(W49),ISNA(W50)),0,IF(ISNA(W50),0,-VLOOKUP(H46&amp;" "&amp;B49,[1]UITSLAGEN!$N$6:$S$113,5,FALSE))+IF(ISNA(W49),0,VLOOKUP(B49&amp;" "&amp;H46,[1]UITSLAGEN!$N$6:$S$113,5,FALSE)))</f>
        <v>0</v>
      </c>
      <c r="AD50">
        <f>IF(AND(ISNA(X49),ISNA(X50)),0,IF(ISNA(X50),0,-VLOOKUP(J46&amp;" "&amp;B49,[1]UITSLAGEN!$N$6:$S$113,5,FALSE))+IF(ISNA(X49),0,VLOOKUP(B49&amp;" "&amp;J46,[1]UITSLAGEN!$N$6:$S$113,5,FALSE)))</f>
        <v>3</v>
      </c>
      <c r="AE50">
        <f>IF(AND(ISNA(Y49),ISNA(Y50)),0,IF(ISNA(Y50),0,-VLOOKUP(L46&amp;" "&amp;B49,[1]UITSLAGEN!$N$6:$S$113,5,FALSE))+IF(ISNA(Y49),0,VLOOKUP(B49&amp;" "&amp;L46,[1]UITSLAGEN!$N$6:$S$113,5,FALSE)))</f>
        <v>0</v>
      </c>
      <c r="AF50">
        <f>IF(AND(ISNA(Z49),ISNA(Z50)),0,IF(ISNA(Z50),0,-VLOOKUP(N46&amp;" "&amp;B49,[1]UITSLAGEN!$N$6:$S$113,5,FALSE))+IF(ISNA(Z49),0,VLOOKUP(B49&amp;" "&amp;N46,[1]UITSLAGEN!$N$6:$S$113,5,FALSE)))</f>
        <v>0</v>
      </c>
    </row>
    <row r="51" spans="2:32" ht="30" customHeight="1" x14ac:dyDescent="0.25">
      <c r="B51" s="107" t="s">
        <v>48</v>
      </c>
      <c r="C51" s="159" t="str">
        <f>IF(ISNA(VLOOKUP(B51,[1]teams!$B$1:$C$77,2,FALSE)),"",VLOOKUP(B51,[1]teams!$B$1:$C$77,2,FALSE))</f>
        <v>Sp.Stad Mia M4</v>
      </c>
      <c r="D51" s="133">
        <f>AA51</f>
        <v>2</v>
      </c>
      <c r="E51" s="134">
        <f>AA52</f>
        <v>-8</v>
      </c>
      <c r="F51" s="129"/>
      <c r="G51" s="130"/>
      <c r="H51" s="78">
        <f>AC51</f>
        <v>2</v>
      </c>
      <c r="I51" s="77">
        <f>AC52</f>
        <v>-1</v>
      </c>
      <c r="J51" s="78">
        <f>AD51</f>
        <v>2</v>
      </c>
      <c r="K51" s="77">
        <f>AD52</f>
        <v>-4</v>
      </c>
      <c r="L51" s="78" t="str">
        <f>AE51</f>
        <v/>
      </c>
      <c r="M51" s="77">
        <f>AE52</f>
        <v>0</v>
      </c>
      <c r="N51" s="76" t="str">
        <f>AF51</f>
        <v/>
      </c>
      <c r="O51" s="77">
        <f>AF52</f>
        <v>0</v>
      </c>
      <c r="P51" s="121">
        <f>IF(NOT(ISTEXT(D51)),D51) +IF(NOT(ISTEXT(F51)),F51)+IF(NOT(ISTEXT(H51)),H51) +IF(NOT(ISTEXT(J51)),J51)+IF(NOT(ISTEXT(L51)),L51) +IF(NOT(ISTEXT(N51)),N51)</f>
        <v>6</v>
      </c>
      <c r="Q51" s="123">
        <f>IF(AND(E51="",G51="",I51="",K51="",M51="",O51=""),"",E51+G51+I51+K51+M51+O51)</f>
        <v>-13</v>
      </c>
      <c r="R51" s="23">
        <f>IF(T51,"",RANK(S51,S49:S60,0)+T51)</f>
        <v>3</v>
      </c>
      <c r="S51">
        <f>IF(C51="",-10000,IF(P51="","",-(RANK(P51,P49:P60,0)*1000-Q51)))</f>
        <v>-2013</v>
      </c>
      <c r="T51" t="b">
        <f>IF(C51="",TRUE)</f>
        <v>0</v>
      </c>
      <c r="U51" t="e">
        <f>VLOOKUP(B51&amp;" "&amp;D46,[1]UITSLAGEN!$N$6:$O$113,2,FALSE)</f>
        <v>#N/A</v>
      </c>
      <c r="V51" t="e">
        <f>VLOOKUP(B51&amp;" "&amp;F46,[1]UITSLAGEN!$N$6:$O$113,2,FALSE)</f>
        <v>#N/A</v>
      </c>
      <c r="W51">
        <f>VLOOKUP(B51&amp;" "&amp;H46,[1]UITSLAGEN!$N$6:$O$113,2,FALSE)</f>
        <v>2</v>
      </c>
      <c r="X51" t="e">
        <f>VLOOKUP(B51&amp;" "&amp;J46,[1]UITSLAGEN!$N$6:$O$113,2,FALSE)</f>
        <v>#N/A</v>
      </c>
      <c r="Y51" t="e">
        <f>VLOOKUP(B51&amp;" "&amp;L46,[1]UITSLAGEN!$N$6:$O$113,2,FALSE)</f>
        <v>#N/A</v>
      </c>
      <c r="Z51" t="e">
        <f>VLOOKUP(B51&amp;" "&amp;N46,[1]UITSLAGEN!$N$6:$O$113,2,FALSE)</f>
        <v>#N/A</v>
      </c>
      <c r="AA51">
        <f>IF(AND(ISNA(U51),ISNA(U52)),"",IF(ISNA(U51),0,U51)+IF(ISNA(U52),0,U52))</f>
        <v>2</v>
      </c>
      <c r="AC51">
        <f>IF(AND(ISNA(W51),ISNA(W52)),"",IF(ISNA(W51),0,W51)+IF(ISNA(W52),0,W52))</f>
        <v>2</v>
      </c>
      <c r="AD51">
        <f>IF(AND(ISNA(X51),ISNA(X52)),"",IF(ISNA(X51),0,X51)+IF(ISNA(X52),0,X52))</f>
        <v>2</v>
      </c>
      <c r="AE51" t="str">
        <f>IF(AND(ISNA(Y51),ISNA(Y52)),"",IF(ISNA(Y51),0,Y51)+IF(ISNA(Y52),0,Y52))</f>
        <v/>
      </c>
      <c r="AF51" t="str">
        <f>IF(AND(ISNA(Z51),ISNA(Z52)),"",IF(ISNA(Z51),0,Z51)+IF(ISNA(Z52),0,Z52))</f>
        <v/>
      </c>
    </row>
    <row r="52" spans="2:32" ht="30" customHeight="1" thickBot="1" x14ac:dyDescent="0.3">
      <c r="B52" s="114"/>
      <c r="C52" s="160"/>
      <c r="D52" s="30"/>
      <c r="E52" s="150"/>
      <c r="F52" s="132"/>
      <c r="G52" s="125"/>
      <c r="H52" s="86"/>
      <c r="I52" s="85"/>
      <c r="J52" s="86"/>
      <c r="K52" s="41"/>
      <c r="L52" s="86"/>
      <c r="M52" s="29"/>
      <c r="N52" s="30"/>
      <c r="O52" s="31"/>
      <c r="P52" s="126"/>
      <c r="Q52" s="127"/>
      <c r="R52" s="34"/>
      <c r="U52">
        <f>VLOOKUP(D46&amp;" "&amp;B51,[1]UITSLAGEN!$N$6:$Q$113,4,FALSE)</f>
        <v>2</v>
      </c>
      <c r="V52" t="e">
        <f>VLOOKUP(F46&amp;" "&amp;B51,[1]UITSLAGEN!$N$6:$Q$113,4,FALSE)</f>
        <v>#N/A</v>
      </c>
      <c r="W52" t="e">
        <f>VLOOKUP(H46&amp;" "&amp;B51,[1]UITSLAGEN!$N$6:$Q$113,4,FALSE)</f>
        <v>#N/A</v>
      </c>
      <c r="X52">
        <f>VLOOKUP(J46&amp;" "&amp;B51,[1]UITSLAGEN!$N$6:$Q$113,4,FALSE)</f>
        <v>2</v>
      </c>
      <c r="Y52" t="e">
        <f>VLOOKUP(L46&amp;" "&amp;B51,[1]UITSLAGEN!$N$6:$Q$113,4,FALSE)</f>
        <v>#N/A</v>
      </c>
      <c r="Z52" t="e">
        <f>VLOOKUP(N46&amp;" "&amp;B51,[1]UITSLAGEN!$N$6:$Q$113,4,FALSE)</f>
        <v>#N/A</v>
      </c>
      <c r="AA52">
        <f>IF(AND(ISNA(U51),ISNA(U52)),0,IF(ISNA(U52),0,-VLOOKUP(D46&amp;" "&amp;B51,[1]UITSLAGEN!$N$6:$S$113,5,FALSE))+IF(ISNA(U51),0,VLOOKUP(B51&amp;" "&amp;D46,[1]UITSLAGEN!$N$6:$S$113,5,FALSE)))</f>
        <v>-8</v>
      </c>
      <c r="AC52">
        <f>IF(AND(ISNA(W51),ISNA(W52)),0,IF(ISNA(W52),0,-VLOOKUP(H46&amp;" "&amp;B51,[1]UITSLAGEN!$N$6:$S$113,5,FALSE))+IF(ISNA(W51),0,VLOOKUP(B51&amp;" "&amp;H46,[1]UITSLAGEN!$N$6:$S$113,5,FALSE)))</f>
        <v>-1</v>
      </c>
      <c r="AD52">
        <f>IF(AND(ISNA(X51),ISNA(X52)),0,IF(ISNA(X52),0,-VLOOKUP(J46&amp;" "&amp;B51,[1]UITSLAGEN!$N$6:$S$113,5,FALSE))+IF(ISNA(X51),0,VLOOKUP(B51&amp;" "&amp;J46,[1]UITSLAGEN!$N$6:$S$113,5,FALSE)))</f>
        <v>-4</v>
      </c>
      <c r="AE52">
        <f>IF(AND(ISNA(Y51),ISNA(Y52)),0,IF(ISNA(Y52),0,-VLOOKUP(L46&amp;" "&amp;B51,[1]UITSLAGEN!$N$6:$S$113,5,FALSE))+IF(ISNA(Y51),0,VLOOKUP(B51&amp;" "&amp;L46,[1]UITSLAGEN!$N$6:$S$113,5,FALSE)))</f>
        <v>0</v>
      </c>
      <c r="AF52">
        <f>IF(AND(ISNA(Z51),ISNA(Z52)),0,IF(ISNA(Z52),0,-VLOOKUP(N46&amp;" "&amp;B51,[1]UITSLAGEN!$N$6:$S$113,5,FALSE))+IF(ISNA(Z51),0,VLOOKUP(B51&amp;" "&amp;N46,[1]UITSLAGEN!$N$6:$S$113,5,FALSE)))</f>
        <v>0</v>
      </c>
    </row>
    <row r="53" spans="2:32" ht="30" customHeight="1" x14ac:dyDescent="0.25">
      <c r="B53" s="107" t="s">
        <v>49</v>
      </c>
      <c r="C53" s="161" t="str">
        <f>IF(ISNA(VLOOKUP(B53,[1]teams!$B$1:$C$77,2,FALSE)),"",VLOOKUP(B53,[1]teams!$B$1:$C$77,2,FALSE))</f>
        <v>Sp.Stad Luut J4</v>
      </c>
      <c r="D53" s="97">
        <f>AA53</f>
        <v>2</v>
      </c>
      <c r="E53" s="39">
        <f>AA54</f>
        <v>0</v>
      </c>
      <c r="F53" s="133">
        <f>AB53</f>
        <v>2</v>
      </c>
      <c r="G53" s="134">
        <f>AB54</f>
        <v>1</v>
      </c>
      <c r="H53" s="129"/>
      <c r="I53" s="130"/>
      <c r="J53" s="78">
        <f>AD53</f>
        <v>4</v>
      </c>
      <c r="K53" s="77">
        <f>AD54</f>
        <v>9</v>
      </c>
      <c r="L53" s="78" t="str">
        <f>AE53</f>
        <v/>
      </c>
      <c r="M53" s="77">
        <f>AE54</f>
        <v>0</v>
      </c>
      <c r="N53" s="76" t="str">
        <f>AF53</f>
        <v/>
      </c>
      <c r="O53" s="77">
        <f>AF54</f>
        <v>0</v>
      </c>
      <c r="P53" s="121">
        <f>IF(NOT(ISTEXT(D53)),D53) +IF(NOT(ISTEXT(F53)),F53)+IF(NOT(ISTEXT(H53)),H53) +IF(NOT(ISTEXT(J53)),J53)+IF(NOT(ISTEXT(L53)),L53) +IF(NOT(ISTEXT(N53)),N53)</f>
        <v>8</v>
      </c>
      <c r="Q53" s="123">
        <f>IF(AND(E53="",G53="",I53="",K53="",M53="",O53=""),"",E53+G53+I53+K53+M53+O53)</f>
        <v>10</v>
      </c>
      <c r="R53" s="23">
        <f>IF(T53,"",RANK(S53,S49:S60,0)+T53)</f>
        <v>1</v>
      </c>
      <c r="S53">
        <f>IF(C53="",-10000,IF(P53="","",-(RANK(P53,P49:P60,0)*1000-Q53)))</f>
        <v>-990</v>
      </c>
      <c r="T53" t="b">
        <f>IF(C53="",TRUE)</f>
        <v>0</v>
      </c>
      <c r="U53">
        <f>VLOOKUP(B53&amp;" "&amp;D46,[1]UITSLAGEN!$N$6:$O$113,2,FALSE)</f>
        <v>2</v>
      </c>
      <c r="V53" t="e">
        <f>VLOOKUP(B53&amp;" "&amp;F46,[1]UITSLAGEN!$N$6:$O$113,2,FALSE)</f>
        <v>#N/A</v>
      </c>
      <c r="W53" t="e">
        <f>VLOOKUP(B53&amp;" "&amp;H46,[1]UITSLAGEN!$N$6:$O$113,2,FALSE)</f>
        <v>#N/A</v>
      </c>
      <c r="X53">
        <f>VLOOKUP(B53&amp;" "&amp;J46,[1]UITSLAGEN!$N$6:$O$113,2,FALSE)</f>
        <v>4</v>
      </c>
      <c r="Y53" t="e">
        <f>VLOOKUP(B53&amp;" "&amp;L46,[1]UITSLAGEN!$N$6:$O$113,2,FALSE)</f>
        <v>#N/A</v>
      </c>
      <c r="Z53" t="e">
        <f>VLOOKUP(B53&amp;" "&amp;N46,[1]UITSLAGEN!$N$6:$O$113,2,FALSE)</f>
        <v>#N/A</v>
      </c>
      <c r="AA53">
        <f>IF(AND(ISNA(U53),ISNA(U54)),"",IF(ISNA(U53),0,U53)+IF(ISNA(U54),0,U54))</f>
        <v>2</v>
      </c>
      <c r="AB53">
        <f>IF(AND(ISNA(V53),ISNA(V54)),"",IF(ISNA(V53),0,V53)+IF(ISNA(V54),0,V54))</f>
        <v>2</v>
      </c>
      <c r="AD53">
        <f>IF(AND(ISNA(X53),ISNA(X54)),"",IF(ISNA(X53),0,X53)+IF(ISNA(X54),0,X54))</f>
        <v>4</v>
      </c>
      <c r="AE53" t="str">
        <f>IF(AND(ISNA(Y53),ISNA(Y54)),"",IF(ISNA(Y53),0,Y53)+IF(ISNA(Y54),0,Y54))</f>
        <v/>
      </c>
      <c r="AF53" t="str">
        <f>IF(AND(ISNA(Z53),ISNA(Z54)),"",IF(ISNA(Z53),0,Z53)+IF(ISNA(Z54),0,Z54))</f>
        <v/>
      </c>
    </row>
    <row r="54" spans="2:32" ht="30" customHeight="1" thickBot="1" x14ac:dyDescent="0.3">
      <c r="B54" s="114"/>
      <c r="C54" s="160"/>
      <c r="D54" s="30"/>
      <c r="E54" s="150"/>
      <c r="F54" s="30"/>
      <c r="G54" s="150"/>
      <c r="H54" s="162"/>
      <c r="I54" s="125"/>
      <c r="J54" s="86"/>
      <c r="K54" s="85"/>
      <c r="L54" s="86"/>
      <c r="M54" s="29"/>
      <c r="N54" s="30"/>
      <c r="O54" s="31"/>
      <c r="P54" s="126"/>
      <c r="Q54" s="127"/>
      <c r="R54" s="34"/>
      <c r="U54" t="e">
        <f>VLOOKUP(D46&amp;" "&amp;B53,[1]UITSLAGEN!$N$6:$Q$113,4,FALSE)</f>
        <v>#N/A</v>
      </c>
      <c r="V54">
        <f>VLOOKUP(F46&amp;" "&amp;B53,[1]UITSLAGEN!$N$6:$Q$113,4,FALSE)</f>
        <v>2</v>
      </c>
      <c r="W54" t="e">
        <f>VLOOKUP(H46&amp;" "&amp;B53,[1]UITSLAGEN!$N$6:$Q$113,4,FALSE)</f>
        <v>#N/A</v>
      </c>
      <c r="X54" t="e">
        <f>VLOOKUP(J46&amp;" "&amp;B53,[1]UITSLAGEN!$N$6:$Q$113,4,FALSE)</f>
        <v>#N/A</v>
      </c>
      <c r="Y54" t="e">
        <f>VLOOKUP(L46&amp;" "&amp;B53,[1]UITSLAGEN!$N$6:$Q$113,4,FALSE)</f>
        <v>#N/A</v>
      </c>
      <c r="Z54" t="e">
        <f>VLOOKUP(N46&amp;" "&amp;B53,[1]UITSLAGEN!$N$6:$Q$113,4,FALSE)</f>
        <v>#N/A</v>
      </c>
      <c r="AA54">
        <f>IF(AND(ISNA(U53),ISNA(U54)),0,IF(ISNA(U54),0,-VLOOKUP(D46&amp;" "&amp;B53,[1]UITSLAGEN!$N$6:$S$113,5,FALSE))+IF(ISNA(U53),0,VLOOKUP(B53&amp;" "&amp;D46,[1]UITSLAGEN!$N$6:$S$113,5,FALSE)))</f>
        <v>0</v>
      </c>
      <c r="AB54">
        <f>IF(AND(ISNA(V53),ISNA(V54)),0,IF(ISNA(V54),0,-VLOOKUP(F46&amp;" "&amp;B53,[1]UITSLAGEN!$N$6:$S$113,5,FALSE))+IF(ISNA(V53),0,VLOOKUP(B53&amp;" "&amp;F46,[1]UITSLAGEN!$N$6:$S$113,5,FALSE)))</f>
        <v>1</v>
      </c>
      <c r="AD54">
        <f>IF(AND(ISNA(X53),ISNA(X54)),0,IF(ISNA(X54),0,-VLOOKUP(J46&amp;" "&amp;B53,[1]UITSLAGEN!$N$6:$S$113,5,FALSE))+IF(ISNA(X53),0,VLOOKUP(B53&amp;" "&amp;J46,[1]UITSLAGEN!$N$6:$S$113,5,FALSE)))</f>
        <v>9</v>
      </c>
      <c r="AE54">
        <f>IF(AND(ISNA(Y53),ISNA(Y54)),0,IF(ISNA(Y54),0,-VLOOKUP(L46&amp;" "&amp;B53,[1]UITSLAGEN!$N$6:$S$113,5,FALSE))+IF(ISNA(Y53),0,VLOOKUP(B53&amp;" "&amp;L46,[1]UITSLAGEN!$N$6:$S$113,5,FALSE)))</f>
        <v>0</v>
      </c>
      <c r="AF54">
        <f>IF(AND(ISNA(Z53),ISNA(Z54)),0,IF(ISNA(Z54),0,-VLOOKUP(N46&amp;" "&amp;B53,[1]UITSLAGEN!$N$6:$S$113,5,FALSE))+IF(ISNA(Z53),0,VLOOKUP(B53&amp;" "&amp;N46,[1]UITSLAGEN!$N$6:$S$113,5,FALSE)))</f>
        <v>0</v>
      </c>
    </row>
    <row r="55" spans="2:32" ht="30" customHeight="1" x14ac:dyDescent="0.25">
      <c r="B55" s="107" t="s">
        <v>50</v>
      </c>
      <c r="C55" s="161" t="str">
        <f>IF(ISNA(VLOOKUP(B55,[1]teams!$B$1:$C$77,2,FALSE)),"",VLOOKUP(B55,[1]teams!$B$1:$C$77,2,FALSE))</f>
        <v>Sp.Stad Leeuwinnen</v>
      </c>
      <c r="D55" s="97">
        <f>AA55</f>
        <v>2</v>
      </c>
      <c r="E55" s="39">
        <f>AA56</f>
        <v>-3</v>
      </c>
      <c r="F55" s="133">
        <f>AB55</f>
        <v>2</v>
      </c>
      <c r="G55" s="134">
        <f>AB56</f>
        <v>4</v>
      </c>
      <c r="H55" s="78">
        <f>AC55</f>
        <v>0</v>
      </c>
      <c r="I55" s="77">
        <f>AC56</f>
        <v>-9</v>
      </c>
      <c r="J55" s="129"/>
      <c r="K55" s="130"/>
      <c r="L55" s="78" t="str">
        <f>AE55</f>
        <v/>
      </c>
      <c r="M55" s="77">
        <f>AE56</f>
        <v>0</v>
      </c>
      <c r="N55" s="76" t="str">
        <f>AF55</f>
        <v/>
      </c>
      <c r="O55" s="77">
        <f>AF56</f>
        <v>0</v>
      </c>
      <c r="P55" s="121">
        <f>IF(NOT(ISTEXT(D55)),D55) +IF(NOT(ISTEXT(F55)),F55)+IF(NOT(ISTEXT(H55)),H55) +IF(NOT(ISTEXT(J55)),J55)+IF(NOT(ISTEXT(L55)),L55) +IF(NOT(ISTEXT(N55)),N55)</f>
        <v>4</v>
      </c>
      <c r="Q55" s="123">
        <f>IF(AND(E55="",G55="",I55="",K55="",M55="",O55=""),"",E55+G55+I55+K55+M55+O55)</f>
        <v>-8</v>
      </c>
      <c r="R55" s="23">
        <f>IF(T55,"",RANK(S55,S49:S60,0)+T55)</f>
        <v>4</v>
      </c>
      <c r="S55">
        <f>IF(C55="",-10000,IF(P55="","",-(RANK(P55,P49:P60,0)*1000-Q55)))</f>
        <v>-4008</v>
      </c>
      <c r="T55" t="b">
        <f>IF(C55="",TRUE)</f>
        <v>0</v>
      </c>
      <c r="U55" t="e">
        <f>VLOOKUP(B55&amp;" "&amp;D46,[1]UITSLAGEN!$N$6:$O$113,2,FALSE)</f>
        <v>#N/A</v>
      </c>
      <c r="V55">
        <f>VLOOKUP(B55&amp;" "&amp;F46,[1]UITSLAGEN!$N$6:$O$113,2,FALSE)</f>
        <v>2</v>
      </c>
      <c r="W55" t="e">
        <f>VLOOKUP(B55&amp;" "&amp;H46,[1]UITSLAGEN!$N$6:$O$113,2,FALSE)</f>
        <v>#N/A</v>
      </c>
      <c r="X55" t="e">
        <f>VLOOKUP(B55&amp;" "&amp;J46,[1]UITSLAGEN!$N$6:$O$113,2,FALSE)</f>
        <v>#N/A</v>
      </c>
      <c r="Y55" t="e">
        <f>VLOOKUP(B55&amp;" "&amp;L46,[1]UITSLAGEN!$N$6:$O$113,2,FALSE)</f>
        <v>#N/A</v>
      </c>
      <c r="Z55" t="e">
        <f>VLOOKUP(B55&amp;" "&amp;N46,[1]UITSLAGEN!$N$6:$O$113,2,FALSE)</f>
        <v>#N/A</v>
      </c>
      <c r="AA55">
        <f>IF(AND(ISNA(U55),ISNA(U56)),"",IF(ISNA(U55),0,U55)+IF(ISNA(U56),0,U56))</f>
        <v>2</v>
      </c>
      <c r="AB55">
        <f>IF(AND(ISNA(V55),ISNA(V56)),"",IF(ISNA(V55),0,V55)+IF(ISNA(V56),0,V56))</f>
        <v>2</v>
      </c>
      <c r="AC55">
        <f>IF(AND(ISNA(W55),ISNA(W56)),"",IF(ISNA(W55),0,W55)+IF(ISNA(W56),0,W56))</f>
        <v>0</v>
      </c>
      <c r="AE55" t="str">
        <f>IF(AND(ISNA(Y55),ISNA(Y56)),"",IF(ISNA(Y55),0,Y55)+IF(ISNA(Y56),0,Y56))</f>
        <v/>
      </c>
      <c r="AF55" t="str">
        <f>IF(AND(ISNA(Z55),ISNA(Z56)),"",IF(ISNA(Z55),0,Z55)+IF(ISNA(Z56),0,Z56))</f>
        <v/>
      </c>
    </row>
    <row r="56" spans="2:32" ht="30" customHeight="1" thickBot="1" x14ac:dyDescent="0.3">
      <c r="B56" s="114"/>
      <c r="C56" s="160"/>
      <c r="D56" s="30"/>
      <c r="E56" s="150"/>
      <c r="F56" s="30"/>
      <c r="G56" s="150"/>
      <c r="H56" s="86"/>
      <c r="I56" s="41"/>
      <c r="J56" s="137"/>
      <c r="K56" s="125"/>
      <c r="L56" s="86"/>
      <c r="M56" s="85"/>
      <c r="N56" s="30"/>
      <c r="O56" s="31"/>
      <c r="P56" s="126"/>
      <c r="Q56" s="127"/>
      <c r="R56" s="34"/>
      <c r="U56">
        <f>VLOOKUP(D46&amp;" "&amp;B55,[1]UITSLAGEN!$N$6:$Q$113,4,FALSE)</f>
        <v>2</v>
      </c>
      <c r="V56" t="e">
        <f>VLOOKUP(F46&amp;" "&amp;B55,[1]UITSLAGEN!$N$6:$Q$113,4,FALSE)</f>
        <v>#N/A</v>
      </c>
      <c r="W56">
        <f>VLOOKUP(H46&amp;" "&amp;B55,[1]UITSLAGEN!$N$6:$Q$113,4,FALSE)</f>
        <v>0</v>
      </c>
      <c r="X56" t="e">
        <f>VLOOKUP(J46&amp;" "&amp;B55,[1]UITSLAGEN!$N$6:$Q$113,4,FALSE)</f>
        <v>#N/A</v>
      </c>
      <c r="Y56" t="e">
        <f>VLOOKUP(L46&amp;" "&amp;B55,[1]UITSLAGEN!$N$6:$Q$113,4,FALSE)</f>
        <v>#N/A</v>
      </c>
      <c r="Z56" t="e">
        <f>VLOOKUP(N46&amp;" "&amp;B55,[1]UITSLAGEN!$N$6:$Q$113,4,FALSE)</f>
        <v>#N/A</v>
      </c>
      <c r="AA56">
        <f>IF(AND(ISNA(U55),ISNA(U56)),0,IF(ISNA(U56),0,-VLOOKUP(D46&amp;" "&amp;B55,[1]UITSLAGEN!$N$6:$S$113,5,FALSE))+IF(ISNA(U55),0,VLOOKUP(B55&amp;" "&amp;D46,[1]UITSLAGEN!$N$6:$S$113,5,FALSE)))</f>
        <v>-3</v>
      </c>
      <c r="AB56">
        <f>IF(AND(ISNA(V55),ISNA(V56)),0,IF(ISNA(V56),0,-VLOOKUP(F46&amp;" "&amp;B55,[1]UITSLAGEN!$N$6:$S$113,5,FALSE))+IF(ISNA(V55),0,VLOOKUP(B55&amp;" "&amp;F46,[1]UITSLAGEN!$N$6:$S$113,5,FALSE)))</f>
        <v>4</v>
      </c>
      <c r="AC56">
        <f>IF(AND(ISNA(W55),ISNA(W56)),0,IF(ISNA(W56),0,-VLOOKUP(H46&amp;" "&amp;B55,[1]UITSLAGEN!$N$6:$S$113,5,FALSE))+IF(ISNA(W55),0,VLOOKUP(B55&amp;" "&amp;H46,[1]UITSLAGEN!$N$6:$S$113,5,FALSE)))</f>
        <v>-9</v>
      </c>
      <c r="AE56">
        <f>IF(AND(ISNA(Y55),ISNA(Y56)),0,IF(ISNA(Y56),0,-VLOOKUP(L46&amp;" "&amp;B55,[1]UITSLAGEN!$N$6:$S$113,5,FALSE))+IF(ISNA(Y55),0,VLOOKUP(B55&amp;" "&amp;L46,[1]UITSLAGEN!$N$6:$S$113,5,FALSE)))</f>
        <v>0</v>
      </c>
      <c r="AF56">
        <f>IF(AND(ISNA(Z55),ISNA(Z56)),0,IF(ISNA(Z56),0,-VLOOKUP(N46&amp;" "&amp;B55,[1]UITSLAGEN!$N$6:$S$113,5,FALSE))+IF(ISNA(Z55),0,VLOOKUP(B55&amp;" "&amp;N46,[1]UITSLAGEN!$N$6:$S$113,5,FALSE)))</f>
        <v>0</v>
      </c>
    </row>
    <row r="57" spans="2:32" ht="30" customHeight="1" x14ac:dyDescent="0.25">
      <c r="B57" s="107" t="s">
        <v>51</v>
      </c>
      <c r="C57" s="161" t="str">
        <f>IF(ISNA(VLOOKUP(B57,[1]teams!$B$1:$C$77,2,FALSE)),"",VLOOKUP(B57,[1]teams!$B$1:$C$77,2,FALSE))</f>
        <v/>
      </c>
      <c r="D57" s="97" t="str">
        <f>AA57</f>
        <v/>
      </c>
      <c r="E57" s="39">
        <f>AA58</f>
        <v>0</v>
      </c>
      <c r="F57" s="133" t="str">
        <f>AB57</f>
        <v/>
      </c>
      <c r="G57" s="134">
        <f>AB58</f>
        <v>0</v>
      </c>
      <c r="H57" s="78" t="str">
        <f>AC57</f>
        <v/>
      </c>
      <c r="I57" s="77">
        <f>AC58</f>
        <v>0</v>
      </c>
      <c r="J57" s="78" t="str">
        <f>AD57</f>
        <v/>
      </c>
      <c r="K57" s="77">
        <f>AD58</f>
        <v>0</v>
      </c>
      <c r="L57" s="129"/>
      <c r="M57" s="130"/>
      <c r="N57" s="76" t="str">
        <f>AF57</f>
        <v/>
      </c>
      <c r="O57" s="77">
        <f>AF58</f>
        <v>0</v>
      </c>
      <c r="P57" s="121">
        <f>IF(NOT(ISTEXT(D57)),D57) +IF(NOT(ISTEXT(F57)),F57)+IF(NOT(ISTEXT(H57)),H57) +IF(NOT(ISTEXT(J57)),J57)+IF(NOT(ISTEXT(L57)),L57) +IF(NOT(ISTEXT(N57)),N57)</f>
        <v>0</v>
      </c>
      <c r="Q57" s="123">
        <f>IF(AND(E57="",G57="",I57="",K57="",M57="",O57=""),"",E57+G57+I57+K57+M57+O57)</f>
        <v>0</v>
      </c>
      <c r="R57" s="23" t="str">
        <f>IF(T57,"",RANK(S57,S49:S60,0)+T57)</f>
        <v/>
      </c>
      <c r="S57">
        <f>IF(C57="",-10000,IF(P57="","",-(RANK(P57,P49:P60,0)*1000-Q57)))</f>
        <v>-10000</v>
      </c>
      <c r="T57" t="b">
        <f>IF(C57="",TRUE)</f>
        <v>1</v>
      </c>
      <c r="U57" t="e">
        <f>VLOOKUP(B57&amp;" "&amp;D46,[1]UITSLAGEN!$N$6:$O$113,2,FALSE)</f>
        <v>#N/A</v>
      </c>
      <c r="V57" t="e">
        <f>VLOOKUP(B57&amp;" "&amp;F46,[1]UITSLAGEN!$N$6:$O$113,2,FALSE)</f>
        <v>#N/A</v>
      </c>
      <c r="W57" t="e">
        <f>VLOOKUP(B57&amp;" "&amp;H46,[1]UITSLAGEN!$N$6:$O$113,2,FALSE)</f>
        <v>#N/A</v>
      </c>
      <c r="X57" t="e">
        <f>VLOOKUP(B57&amp;" "&amp;J46,[1]UITSLAGEN!$N$6:$O$113,2,FALSE)</f>
        <v>#N/A</v>
      </c>
      <c r="Y57" t="e">
        <f>VLOOKUP(B57&amp;" "&amp;L46,[1]UITSLAGEN!$N$6:$O$113,2,FALSE)</f>
        <v>#N/A</v>
      </c>
      <c r="Z57" t="e">
        <f>VLOOKUP(B57&amp;" "&amp;N46,[1]UITSLAGEN!$N$6:$O$113,2,FALSE)</f>
        <v>#N/A</v>
      </c>
      <c r="AA57" t="str">
        <f>IF(AND(ISNA(U57),ISNA(U58)),"",IF(ISNA(U57),0,U57)+IF(ISNA(U58),0,U58))</f>
        <v/>
      </c>
      <c r="AB57" t="str">
        <f>IF(AND(ISNA(V57),ISNA(V58)),"",IF(ISNA(V57),0,V57)+IF(ISNA(V58),0,V58))</f>
        <v/>
      </c>
      <c r="AC57" t="str">
        <f>IF(AND(ISNA(W57),ISNA(W58)),"",IF(ISNA(W57),0,W57)+IF(ISNA(W58),0,W58))</f>
        <v/>
      </c>
      <c r="AD57" t="str">
        <f>IF(AND(ISNA(X57),ISNA(X58)),"",IF(ISNA(X57),0,X57)+IF(ISNA(X58),0,X58))</f>
        <v/>
      </c>
      <c r="AF57" t="str">
        <f>IF(AND(ISNA(Z57),ISNA(Z58)),"",IF(ISNA(Z57),0,Z57)+IF(ISNA(Z58),0,Z58))</f>
        <v/>
      </c>
    </row>
    <row r="58" spans="2:32" ht="30" customHeight="1" thickBot="1" x14ac:dyDescent="0.3">
      <c r="B58" s="114"/>
      <c r="C58" s="160"/>
      <c r="D58" s="30"/>
      <c r="E58" s="150"/>
      <c r="F58" s="140"/>
      <c r="G58" s="29"/>
      <c r="H58" s="86"/>
      <c r="I58" s="29"/>
      <c r="J58" s="86"/>
      <c r="K58" s="41"/>
      <c r="L58" s="137"/>
      <c r="M58" s="125"/>
      <c r="N58" s="30"/>
      <c r="O58" s="142"/>
      <c r="P58" s="126"/>
      <c r="Q58" s="127"/>
      <c r="R58" s="34"/>
      <c r="U58" t="e">
        <f>VLOOKUP(D46&amp;" "&amp;B57,[1]UITSLAGEN!$N$6:$Q$113,4,FALSE)</f>
        <v>#N/A</v>
      </c>
      <c r="V58" t="e">
        <f>VLOOKUP(F46&amp;" "&amp;B57,[1]UITSLAGEN!$N$6:$Q$113,4,FALSE)</f>
        <v>#N/A</v>
      </c>
      <c r="W58" t="e">
        <f>VLOOKUP(H46&amp;" "&amp;B57,[1]UITSLAGEN!$N$6:$Q$113,4,FALSE)</f>
        <v>#N/A</v>
      </c>
      <c r="X58" t="e">
        <f>VLOOKUP(J46&amp;" "&amp;B57,[1]UITSLAGEN!$N$6:$Q$113,4,FALSE)</f>
        <v>#N/A</v>
      </c>
      <c r="Y58" t="e">
        <f>VLOOKUP(L46&amp;" "&amp;B57,[1]UITSLAGEN!$N$6:$Q$113,4,FALSE)</f>
        <v>#N/A</v>
      </c>
      <c r="Z58" t="e">
        <f>VLOOKUP(N46&amp;" "&amp;B57,[1]UITSLAGEN!$N$6:$Q$113,4,FALSE)</f>
        <v>#N/A</v>
      </c>
      <c r="AA58">
        <f>IF(AND(ISNA(U57),ISNA(U58)),0,IF(ISNA(U58),0,-VLOOKUP(D46&amp;" "&amp;B57,[1]UITSLAGEN!$N$6:$S$113,5,FALSE))+IF(ISNA(U57),0,VLOOKUP(B57&amp;" "&amp;D46,[1]UITSLAGEN!$N$6:$S$113,5,FALSE)))</f>
        <v>0</v>
      </c>
      <c r="AB58">
        <f>IF(AND(ISNA(V57),ISNA(V58)),0,IF(ISNA(V58),0,-VLOOKUP(F46&amp;" "&amp;B57,[1]UITSLAGEN!$N$6:$S$113,5,FALSE))+IF(ISNA(V57),0,VLOOKUP(B57&amp;" "&amp;F46,[1]UITSLAGEN!$N$6:$S$113,5,FALSE)))</f>
        <v>0</v>
      </c>
      <c r="AC58">
        <f>IF(AND(ISNA(W57),ISNA(W58)),0,IF(ISNA(W58),0,-VLOOKUP(H46&amp;" "&amp;B57,[1]UITSLAGEN!$N$6:$S$113,5,FALSE))+IF(ISNA(W57),0,VLOOKUP(B57&amp;" "&amp;H46,[1]UITSLAGEN!$N$6:$S$113,5,FALSE)))</f>
        <v>0</v>
      </c>
      <c r="AD58">
        <f>IF(AND(ISNA(X57),ISNA(X58)),0,IF(ISNA(X58),0,-VLOOKUP(J46&amp;" "&amp;B57,[1]UITSLAGEN!$N$6:$S$113,5,FALSE))+IF(ISNA(X57),0,VLOOKUP(B57&amp;" "&amp;J46,[1]UITSLAGEN!$N$6:$S$113,5,FALSE)))</f>
        <v>0</v>
      </c>
      <c r="AF58">
        <f>IF(AND(ISNA(Z57),ISNA(Z58)),0,IF(ISNA(Z58),0,-VLOOKUP(N46&amp;" "&amp;B57,[1]UITSLAGEN!$N$6:$S$113,5,FALSE))+IF(ISNA(Z57),0,VLOOKUP(B57&amp;" "&amp;N46,[1]UITSLAGEN!$N$6:$S$113,5,FALSE)))</f>
        <v>0</v>
      </c>
    </row>
    <row r="59" spans="2:32" ht="30" customHeight="1" x14ac:dyDescent="0.25">
      <c r="B59" s="107" t="s">
        <v>52</v>
      </c>
      <c r="C59" s="161" t="str">
        <f>IF(ISNA(VLOOKUP(B59,[1]teams!$B$1:$C$77,2,FALSE)),"",VLOOKUP(B59,[1]teams!$B$1:$C$77,2,FALSE))</f>
        <v/>
      </c>
      <c r="D59" s="97" t="str">
        <f>AA59</f>
        <v/>
      </c>
      <c r="E59" s="39">
        <f>AA60</f>
        <v>0</v>
      </c>
      <c r="F59" s="133" t="str">
        <f>AB59</f>
        <v/>
      </c>
      <c r="G59" s="134">
        <f>AB60</f>
        <v>0</v>
      </c>
      <c r="H59" s="78" t="str">
        <f>AC59</f>
        <v/>
      </c>
      <c r="I59" s="77">
        <f>AC60</f>
        <v>0</v>
      </c>
      <c r="J59" s="78" t="str">
        <f>AD59</f>
        <v/>
      </c>
      <c r="K59" s="77">
        <f>AD60</f>
        <v>0</v>
      </c>
      <c r="L59" s="78" t="str">
        <f>AE59</f>
        <v/>
      </c>
      <c r="M59" s="77">
        <f>AE60</f>
        <v>0</v>
      </c>
      <c r="N59" s="129"/>
      <c r="O59" s="144"/>
      <c r="P59" s="121">
        <f>IF(NOT(ISTEXT(D59)),D59) +IF(NOT(ISTEXT(F59)),F59)+IF(NOT(ISTEXT(H59)),H59) +IF(NOT(ISTEXT(J59)),J59)+IF(NOT(ISTEXT(L59)),L59) +IF(NOT(ISTEXT(N59)),N59)</f>
        <v>0</v>
      </c>
      <c r="Q59" s="123">
        <f>IF(AND(E59="",G59="",I59="",K59="",M59="",O59=""),"",E59+G59+I59+K59+M59+O59)</f>
        <v>0</v>
      </c>
      <c r="R59" s="23" t="str">
        <f>IF(T59,"",RANK(S59,S49:S60,0)+T59)</f>
        <v/>
      </c>
      <c r="S59">
        <f>IF(C59="",-10000,IF(P59="","",-(RANK(P59,P49:P60,0)*1000-Q59)))</f>
        <v>-10000</v>
      </c>
      <c r="T59" t="b">
        <f>IF(C59="",TRUE)</f>
        <v>1</v>
      </c>
      <c r="U59" t="e">
        <f>VLOOKUP(B59&amp;" "&amp;D46,[1]UITSLAGEN!$N$6:$O$113,2,FALSE)</f>
        <v>#N/A</v>
      </c>
      <c r="V59" t="e">
        <f>VLOOKUP(B59&amp;" "&amp;F46,[1]UITSLAGEN!$N$6:$O$113,2,FALSE)</f>
        <v>#N/A</v>
      </c>
      <c r="W59" t="e">
        <f>VLOOKUP(B59&amp;" "&amp;H46,[1]UITSLAGEN!$N$6:$O$113,2,FALSE)</f>
        <v>#N/A</v>
      </c>
      <c r="X59" t="e">
        <f>VLOOKUP(B59&amp;" "&amp;J46,[1]UITSLAGEN!$N$6:$O$113,2,FALSE)</f>
        <v>#N/A</v>
      </c>
      <c r="Y59" t="e">
        <f>VLOOKUP(B59&amp;" "&amp;L46,[1]UITSLAGEN!$N$6:$O$113,2,FALSE)</f>
        <v>#N/A</v>
      </c>
      <c r="Z59" t="e">
        <f>VLOOKUP(B59&amp;" "&amp;N46,[1]UITSLAGEN!$N$6:$O$113,2,FALSE)</f>
        <v>#N/A</v>
      </c>
      <c r="AA59" t="str">
        <f>IF(AND(ISNA(U59),ISNA(U60)),"",IF(ISNA(U59),0,U59)+IF(ISNA(U60),0,U60))</f>
        <v/>
      </c>
      <c r="AB59" t="str">
        <f>IF(AND(ISNA(V59),ISNA(V60)),"",IF(ISNA(V59),0,V59)+IF(ISNA(V60),0,V60))</f>
        <v/>
      </c>
      <c r="AC59" t="str">
        <f>IF(AND(ISNA(W59),ISNA(W60)),"",IF(ISNA(W59),0,W59)+IF(ISNA(W60),0,W60))</f>
        <v/>
      </c>
      <c r="AD59" t="str">
        <f>IF(AND(ISNA(X59),ISNA(X60)),"",IF(ISNA(X59),0,X59)+IF(ISNA(X60),0,X60))</f>
        <v/>
      </c>
      <c r="AE59" t="str">
        <f>IF(AND(ISNA(Y59),ISNA(Y60)),"",IF(ISNA(Y59),0,Y59)+IF(ISNA(Y60),0,Y60))</f>
        <v/>
      </c>
    </row>
    <row r="60" spans="2:32" ht="30" customHeight="1" thickBot="1" x14ac:dyDescent="0.3">
      <c r="B60" s="153"/>
      <c r="C60" s="163"/>
      <c r="D60" s="30"/>
      <c r="E60" s="155"/>
      <c r="F60" s="30"/>
      <c r="G60" s="155"/>
      <c r="H60" s="86"/>
      <c r="I60" s="55"/>
      <c r="J60" s="86"/>
      <c r="K60" s="55"/>
      <c r="L60" s="86"/>
      <c r="M60" s="54"/>
      <c r="N60" s="148"/>
      <c r="O60" s="149"/>
      <c r="P60" s="156"/>
      <c r="Q60" s="127"/>
      <c r="R60" s="34"/>
      <c r="U60" t="e">
        <f>VLOOKUP(D46&amp;" "&amp;B59,[1]UITSLAGEN!$N$6:$Q$113,4,FALSE)</f>
        <v>#N/A</v>
      </c>
      <c r="V60" t="e">
        <f>VLOOKUP(F46&amp;" "&amp;B59,[1]UITSLAGEN!$N$6:$Q$113,4,FALSE)</f>
        <v>#N/A</v>
      </c>
      <c r="W60" t="e">
        <f>VLOOKUP(H46&amp;" "&amp;B59,[1]UITSLAGEN!$N$6:$Q$113,4,FALSE)</f>
        <v>#N/A</v>
      </c>
      <c r="X60" t="e">
        <f>VLOOKUP(J46&amp;" "&amp;B59,[1]UITSLAGEN!$N$6:$Q$113,4,FALSE)</f>
        <v>#N/A</v>
      </c>
      <c r="Y60" t="e">
        <f>VLOOKUP(L46&amp;" "&amp;B59,[1]UITSLAGEN!$N$6:$Q$113,4,FALSE)</f>
        <v>#N/A</v>
      </c>
      <c r="Z60" t="e">
        <f>VLOOKUP(N46&amp;" "&amp;B59,[1]UITSLAGEN!$N$6:$Q$113,4,FALSE)</f>
        <v>#N/A</v>
      </c>
      <c r="AA60">
        <f>IF(AND(ISNA(U59),ISNA(U60)),0,IF(ISNA(U60),0,-VLOOKUP(D46&amp;" "&amp;B59,[1]UITSLAGEN!$N$6:$S$113,5,FALSE))+IF(ISNA(U59),0,VLOOKUP(B59&amp;" "&amp;D46,[1]UITSLAGEN!$N$6:$S$113,5,FALSE)))</f>
        <v>0</v>
      </c>
      <c r="AB60">
        <f>IF(AND(ISNA(V59),ISNA(V60)),0,IF(ISNA(V60),0,-VLOOKUP(F46&amp;" "&amp;B59,[1]UITSLAGEN!$N$6:$S$113,5,FALSE))+IF(ISNA(V59),0,VLOOKUP(B59&amp;" "&amp;F46,[1]UITSLAGEN!$N$6:$S$113,5,FALSE)))</f>
        <v>0</v>
      </c>
      <c r="AC60">
        <f>IF(AND(ISNA(W59),ISNA(W60)),0,IF(ISNA(W60),0,-VLOOKUP(H46&amp;" "&amp;B59,[1]UITSLAGEN!$N$6:$S$113,5,FALSE))+IF(ISNA(W59),0,VLOOKUP(B59&amp;" "&amp;H46,[1]UITSLAGEN!$N$6:$S$113,5,FALSE)))</f>
        <v>0</v>
      </c>
      <c r="AD60">
        <f>IF(AND(ISNA(X59),ISNA(X60)),0,IF(ISNA(X60),0,-VLOOKUP(J46&amp;" "&amp;B59,[1]UITSLAGEN!$N$6:$S$113,5,FALSE))+IF(ISNA(X59),0,VLOOKUP(B59&amp;" "&amp;J46,[1]UITSLAGEN!$N$6:$S$113,5,FALSE)))</f>
        <v>0</v>
      </c>
      <c r="AE60">
        <f>IF(AND(ISNA(Y59),ISNA(Y60)),0,IF(ISNA(Y60),0,-VLOOKUP(L46&amp;" "&amp;B59,[1]UITSLAGEN!$N$6:$S$113,5,FALSE))+IF(ISNA(Y59),0,VLOOKUP(B59&amp;" "&amp;L46,[1]UITSLAGEN!$N$6:$S$113,5,FALSE)))</f>
        <v>0</v>
      </c>
    </row>
    <row r="61" spans="2:32" ht="22.35" customHeight="1" x14ac:dyDescent="0.25"/>
    <row r="62" spans="2:32" ht="22.35" customHeight="1" x14ac:dyDescent="0.25"/>
    <row r="63" spans="2:32" ht="22.35" customHeight="1" x14ac:dyDescent="0.25"/>
    <row r="64" spans="2:32" ht="22.35" customHeight="1" x14ac:dyDescent="0.25"/>
    <row r="65" ht="22.35" customHeight="1" x14ac:dyDescent="0.25"/>
    <row r="66" ht="22.35" customHeight="1" x14ac:dyDescent="0.25"/>
    <row r="67" ht="22.35" customHeight="1" x14ac:dyDescent="0.25"/>
    <row r="68" ht="22.35" customHeight="1" x14ac:dyDescent="0.25"/>
    <row r="69" ht="22.35" customHeight="1" x14ac:dyDescent="0.25"/>
    <row r="70" ht="22.35" customHeight="1" x14ac:dyDescent="0.25"/>
    <row r="71" ht="22.35" customHeight="1" x14ac:dyDescent="0.25"/>
    <row r="72" ht="22.35" customHeight="1" x14ac:dyDescent="0.25"/>
    <row r="73" ht="22.35" customHeight="1" x14ac:dyDescent="0.25"/>
    <row r="74" ht="22.35" customHeight="1" x14ac:dyDescent="0.25"/>
    <row r="75" ht="22.35" customHeight="1" x14ac:dyDescent="0.25"/>
    <row r="76" ht="22.35" customHeight="1" x14ac:dyDescent="0.25"/>
    <row r="77" ht="22.35" customHeight="1" x14ac:dyDescent="0.25"/>
    <row r="78" ht="22.35" customHeight="1" x14ac:dyDescent="0.25"/>
    <row r="79" ht="22.35" customHeight="1" x14ac:dyDescent="0.25"/>
    <row r="80" ht="22.35" customHeight="1" x14ac:dyDescent="0.25"/>
    <row r="81" ht="22.35" customHeight="1" x14ac:dyDescent="0.25"/>
    <row r="82" ht="22.35" customHeight="1" x14ac:dyDescent="0.25"/>
    <row r="83" ht="22.35" customHeight="1" x14ac:dyDescent="0.25"/>
    <row r="84" ht="22.35" customHeight="1" x14ac:dyDescent="0.25"/>
    <row r="85" ht="22.35" customHeight="1" x14ac:dyDescent="0.25"/>
    <row r="86" ht="22.35" customHeight="1" x14ac:dyDescent="0.25"/>
    <row r="87" ht="22.35" customHeight="1" x14ac:dyDescent="0.25"/>
    <row r="88" ht="22.35" customHeight="1" x14ac:dyDescent="0.25"/>
    <row r="89" ht="22.35" customHeight="1" x14ac:dyDescent="0.25"/>
    <row r="90" ht="22.35" customHeight="1" x14ac:dyDescent="0.25"/>
    <row r="91" ht="22.35" customHeight="1" x14ac:dyDescent="0.25"/>
    <row r="92" ht="22.35" customHeight="1" x14ac:dyDescent="0.25"/>
    <row r="93" ht="22.35" customHeight="1" x14ac:dyDescent="0.25"/>
    <row r="94" ht="22.35" customHeight="1" x14ac:dyDescent="0.25"/>
    <row r="95" ht="22.35" customHeight="1" x14ac:dyDescent="0.25"/>
    <row r="96" ht="22.35" customHeight="1" x14ac:dyDescent="0.25"/>
    <row r="97" ht="22.35" customHeight="1" x14ac:dyDescent="0.25"/>
    <row r="98" ht="22.35" customHeight="1" x14ac:dyDescent="0.25"/>
    <row r="99" ht="22.35" customHeight="1" x14ac:dyDescent="0.25"/>
    <row r="100" ht="22.35" customHeight="1" x14ac:dyDescent="0.25"/>
    <row r="101" ht="22.35" customHeight="1" x14ac:dyDescent="0.25"/>
    <row r="102" ht="22.35" customHeight="1" x14ac:dyDescent="0.25"/>
    <row r="103" ht="22.35" customHeight="1" x14ac:dyDescent="0.25"/>
    <row r="104" ht="22.35" customHeight="1" x14ac:dyDescent="0.25"/>
    <row r="105" ht="22.35" customHeight="1" x14ac:dyDescent="0.25"/>
    <row r="106" ht="22.35" customHeight="1" x14ac:dyDescent="0.25"/>
    <row r="107" ht="22.35" customHeight="1" x14ac:dyDescent="0.25"/>
    <row r="108" ht="22.35" customHeight="1" x14ac:dyDescent="0.25"/>
    <row r="109" ht="22.35" customHeight="1" x14ac:dyDescent="0.25"/>
    <row r="110" ht="22.35" customHeight="1" x14ac:dyDescent="0.25"/>
    <row r="111" ht="22.35" customHeight="1" x14ac:dyDescent="0.25"/>
    <row r="112" ht="22.35" customHeight="1" x14ac:dyDescent="0.25"/>
    <row r="113" ht="22.35" customHeight="1" x14ac:dyDescent="0.25"/>
    <row r="114" ht="22.35" customHeight="1" x14ac:dyDescent="0.25"/>
    <row r="115" ht="22.35" customHeight="1" x14ac:dyDescent="0.25"/>
    <row r="116" ht="22.35" customHeight="1" x14ac:dyDescent="0.25"/>
    <row r="117" ht="22.35" customHeight="1" x14ac:dyDescent="0.25"/>
    <row r="118" ht="22.35" customHeight="1" x14ac:dyDescent="0.25"/>
    <row r="119" ht="22.35" customHeight="1" x14ac:dyDescent="0.25"/>
    <row r="120" ht="22.35" customHeight="1" x14ac:dyDescent="0.25"/>
    <row r="121" ht="22.35" customHeight="1" x14ac:dyDescent="0.25"/>
    <row r="122" ht="22.35" customHeight="1" x14ac:dyDescent="0.25"/>
    <row r="123" ht="22.35" customHeight="1" x14ac:dyDescent="0.25"/>
    <row r="124" ht="22.35" customHeight="1" x14ac:dyDescent="0.25"/>
    <row r="125" ht="22.35" customHeight="1" x14ac:dyDescent="0.25"/>
    <row r="126" ht="22.35" customHeight="1" x14ac:dyDescent="0.25"/>
    <row r="127" ht="22.35" customHeight="1" x14ac:dyDescent="0.25"/>
    <row r="128" ht="22.35" customHeight="1" x14ac:dyDescent="0.25"/>
    <row r="129" ht="22.35" customHeight="1" x14ac:dyDescent="0.25"/>
    <row r="130" ht="22.35" customHeight="1" x14ac:dyDescent="0.25"/>
    <row r="131" ht="22.35" customHeight="1" x14ac:dyDescent="0.25"/>
    <row r="132" ht="22.35" customHeight="1" x14ac:dyDescent="0.25"/>
    <row r="133" ht="22.35" customHeight="1" x14ac:dyDescent="0.25"/>
    <row r="134" ht="22.35" customHeight="1" x14ac:dyDescent="0.25"/>
    <row r="135" ht="22.35" customHeight="1" x14ac:dyDescent="0.25"/>
    <row r="136" ht="22.35" customHeight="1" x14ac:dyDescent="0.25"/>
    <row r="137" ht="22.35" customHeight="1" x14ac:dyDescent="0.25"/>
    <row r="138" ht="22.35" customHeight="1" x14ac:dyDescent="0.25"/>
    <row r="139" ht="22.35" customHeight="1" x14ac:dyDescent="0.25"/>
    <row r="140" ht="22.35" customHeight="1" x14ac:dyDescent="0.25"/>
    <row r="141" ht="22.35" customHeight="1" x14ac:dyDescent="0.25"/>
    <row r="142" ht="22.35" customHeight="1" x14ac:dyDescent="0.25"/>
    <row r="143" ht="22.35" customHeight="1" x14ac:dyDescent="0.25"/>
    <row r="144" ht="22.35" customHeight="1" x14ac:dyDescent="0.25"/>
    <row r="145" ht="22.35" customHeight="1" x14ac:dyDescent="0.25"/>
    <row r="146" ht="22.35" customHeight="1" x14ac:dyDescent="0.25"/>
    <row r="147" ht="22.35" customHeight="1" x14ac:dyDescent="0.25"/>
    <row r="148" ht="22.35" customHeight="1" x14ac:dyDescent="0.25"/>
    <row r="149" ht="22.35" customHeight="1" x14ac:dyDescent="0.25"/>
    <row r="150" ht="22.35" customHeight="1" x14ac:dyDescent="0.25"/>
    <row r="151" ht="22.35" customHeight="1" x14ac:dyDescent="0.25"/>
    <row r="152" ht="22.35" customHeight="1" x14ac:dyDescent="0.25"/>
    <row r="153" ht="22.35" customHeight="1" x14ac:dyDescent="0.25"/>
    <row r="154" ht="22.35" customHeight="1" x14ac:dyDescent="0.25"/>
    <row r="155" ht="22.35" customHeight="1" x14ac:dyDescent="0.25"/>
    <row r="156" ht="22.35" customHeight="1" x14ac:dyDescent="0.25"/>
    <row r="157" ht="22.35" customHeight="1" x14ac:dyDescent="0.25"/>
    <row r="158" ht="22.35" customHeight="1" x14ac:dyDescent="0.25"/>
    <row r="159" ht="22.35" customHeight="1" x14ac:dyDescent="0.25"/>
    <row r="160" ht="22.35" customHeight="1" x14ac:dyDescent="0.25"/>
    <row r="161" ht="22.35" customHeight="1" x14ac:dyDescent="0.25"/>
    <row r="162" ht="22.35" customHeight="1" x14ac:dyDescent="0.25"/>
    <row r="163" ht="22.35" customHeight="1" x14ac:dyDescent="0.25"/>
    <row r="164" ht="22.35" customHeight="1" x14ac:dyDescent="0.25"/>
    <row r="165" ht="22.35" customHeight="1" x14ac:dyDescent="0.25"/>
    <row r="166" ht="22.35" customHeight="1" x14ac:dyDescent="0.25"/>
    <row r="167" ht="22.35" customHeight="1" x14ac:dyDescent="0.25"/>
    <row r="168" ht="22.35" customHeight="1" x14ac:dyDescent="0.25"/>
    <row r="169" ht="22.35" customHeight="1" x14ac:dyDescent="0.25"/>
    <row r="170" ht="22.35" customHeight="1" x14ac:dyDescent="0.25"/>
    <row r="171" ht="22.35" customHeight="1" x14ac:dyDescent="0.25"/>
    <row r="172" ht="22.35" customHeight="1" x14ac:dyDescent="0.25"/>
    <row r="173" ht="22.35" customHeight="1" x14ac:dyDescent="0.25"/>
    <row r="174" ht="22.35" customHeight="1" x14ac:dyDescent="0.25"/>
    <row r="175" ht="22.35" customHeight="1" x14ac:dyDescent="0.25"/>
    <row r="176" ht="22.35" customHeight="1" x14ac:dyDescent="0.25"/>
    <row r="177" ht="22.35" customHeight="1" x14ac:dyDescent="0.25"/>
    <row r="178" ht="22.35" customHeight="1" x14ac:dyDescent="0.25"/>
    <row r="179" ht="22.35" customHeight="1" x14ac:dyDescent="0.25"/>
    <row r="180" ht="22.35" customHeight="1" x14ac:dyDescent="0.25"/>
    <row r="181" ht="22.35" customHeight="1" x14ac:dyDescent="0.25"/>
    <row r="182" ht="22.35" customHeight="1" x14ac:dyDescent="0.25"/>
    <row r="183" ht="22.35" customHeight="1" x14ac:dyDescent="0.25"/>
    <row r="184" ht="22.35" customHeight="1" x14ac:dyDescent="0.25"/>
    <row r="185" ht="22.35" customHeight="1" x14ac:dyDescent="0.25"/>
    <row r="186" ht="22.35" customHeight="1" x14ac:dyDescent="0.25"/>
    <row r="187" ht="22.35" customHeight="1" x14ac:dyDescent="0.25"/>
    <row r="188" ht="22.35" customHeight="1" x14ac:dyDescent="0.25"/>
  </sheetData>
  <mergeCells count="280">
    <mergeCell ref="L59:L60"/>
    <mergeCell ref="N59:N60"/>
    <mergeCell ref="P59:P60"/>
    <mergeCell ref="R59:R60"/>
    <mergeCell ref="L57:L58"/>
    <mergeCell ref="N57:N58"/>
    <mergeCell ref="P57:P58"/>
    <mergeCell ref="R57:R58"/>
    <mergeCell ref="B59:B60"/>
    <mergeCell ref="C59:C60"/>
    <mergeCell ref="D59:D60"/>
    <mergeCell ref="F59:F60"/>
    <mergeCell ref="H59:H60"/>
    <mergeCell ref="J59:J60"/>
    <mergeCell ref="L55:L56"/>
    <mergeCell ref="N55:N56"/>
    <mergeCell ref="P55:P56"/>
    <mergeCell ref="R55:R56"/>
    <mergeCell ref="B57:B58"/>
    <mergeCell ref="C57:C58"/>
    <mergeCell ref="D57:D58"/>
    <mergeCell ref="F57:F58"/>
    <mergeCell ref="H57:H58"/>
    <mergeCell ref="J57:J58"/>
    <mergeCell ref="L53:L54"/>
    <mergeCell ref="N53:N54"/>
    <mergeCell ref="P53:P54"/>
    <mergeCell ref="R53:R54"/>
    <mergeCell ref="B55:B56"/>
    <mergeCell ref="C55:C56"/>
    <mergeCell ref="D55:D56"/>
    <mergeCell ref="F55:F56"/>
    <mergeCell ref="H55:H56"/>
    <mergeCell ref="J55:J56"/>
    <mergeCell ref="L51:L52"/>
    <mergeCell ref="N51:N52"/>
    <mergeCell ref="P51:P52"/>
    <mergeCell ref="R51:R52"/>
    <mergeCell ref="B53:B54"/>
    <mergeCell ref="C53:C54"/>
    <mergeCell ref="D53:D54"/>
    <mergeCell ref="F53:F54"/>
    <mergeCell ref="H53:H54"/>
    <mergeCell ref="J53:J54"/>
    <mergeCell ref="L49:L50"/>
    <mergeCell ref="N49:N50"/>
    <mergeCell ref="P49:P50"/>
    <mergeCell ref="R49:R50"/>
    <mergeCell ref="B51:B52"/>
    <mergeCell ref="C51:C52"/>
    <mergeCell ref="D51:D52"/>
    <mergeCell ref="F51:F52"/>
    <mergeCell ref="H51:H52"/>
    <mergeCell ref="J51:J52"/>
    <mergeCell ref="L47:M48"/>
    <mergeCell ref="N47:O48"/>
    <mergeCell ref="P47:Q48"/>
    <mergeCell ref="R47:R48"/>
    <mergeCell ref="B49:B50"/>
    <mergeCell ref="C49:C50"/>
    <mergeCell ref="D49:D50"/>
    <mergeCell ref="F49:F50"/>
    <mergeCell ref="H49:H50"/>
    <mergeCell ref="J49:J50"/>
    <mergeCell ref="L44:L45"/>
    <mergeCell ref="N44:N45"/>
    <mergeCell ref="P44:P45"/>
    <mergeCell ref="R44:R45"/>
    <mergeCell ref="B47:B48"/>
    <mergeCell ref="C47:C48"/>
    <mergeCell ref="D47:E48"/>
    <mergeCell ref="F47:G48"/>
    <mergeCell ref="H47:I48"/>
    <mergeCell ref="J47:K48"/>
    <mergeCell ref="L42:L43"/>
    <mergeCell ref="N42:N43"/>
    <mergeCell ref="P42:P43"/>
    <mergeCell ref="R42:R43"/>
    <mergeCell ref="B44:B45"/>
    <mergeCell ref="C44:C45"/>
    <mergeCell ref="D44:D45"/>
    <mergeCell ref="F44:F45"/>
    <mergeCell ref="H44:H45"/>
    <mergeCell ref="J44:J45"/>
    <mergeCell ref="L40:L41"/>
    <mergeCell ref="N40:N41"/>
    <mergeCell ref="P40:P41"/>
    <mergeCell ref="R40:R41"/>
    <mergeCell ref="B42:B43"/>
    <mergeCell ref="C42:C43"/>
    <mergeCell ref="D42:D43"/>
    <mergeCell ref="F42:F43"/>
    <mergeCell ref="H42:H43"/>
    <mergeCell ref="J42:J43"/>
    <mergeCell ref="L38:L39"/>
    <mergeCell ref="N38:N39"/>
    <mergeCell ref="P38:P39"/>
    <mergeCell ref="R38:R39"/>
    <mergeCell ref="B40:B41"/>
    <mergeCell ref="C40:C41"/>
    <mergeCell ref="D40:D41"/>
    <mergeCell ref="F40:F41"/>
    <mergeCell ref="H40:H41"/>
    <mergeCell ref="J40:J41"/>
    <mergeCell ref="L36:L37"/>
    <mergeCell ref="N36:N37"/>
    <mergeCell ref="P36:P37"/>
    <mergeCell ref="R36:R37"/>
    <mergeCell ref="B38:B39"/>
    <mergeCell ref="C38:C39"/>
    <mergeCell ref="D38:D39"/>
    <mergeCell ref="F38:F39"/>
    <mergeCell ref="H38:H39"/>
    <mergeCell ref="J38:J39"/>
    <mergeCell ref="L34:L35"/>
    <mergeCell ref="N34:N35"/>
    <mergeCell ref="P34:P35"/>
    <mergeCell ref="R34:R35"/>
    <mergeCell ref="B36:B37"/>
    <mergeCell ref="C36:C37"/>
    <mergeCell ref="D36:D37"/>
    <mergeCell ref="F36:F37"/>
    <mergeCell ref="H36:H37"/>
    <mergeCell ref="J36:J37"/>
    <mergeCell ref="L32:M33"/>
    <mergeCell ref="N32:O33"/>
    <mergeCell ref="P32:Q33"/>
    <mergeCell ref="R32:R33"/>
    <mergeCell ref="B34:B35"/>
    <mergeCell ref="C34:C35"/>
    <mergeCell ref="D34:D35"/>
    <mergeCell ref="F34:F35"/>
    <mergeCell ref="H34:H35"/>
    <mergeCell ref="J34:J35"/>
    <mergeCell ref="L29:L30"/>
    <mergeCell ref="N29:N30"/>
    <mergeCell ref="P29:P30"/>
    <mergeCell ref="R29:R30"/>
    <mergeCell ref="B32:B33"/>
    <mergeCell ref="C32:C33"/>
    <mergeCell ref="D32:E33"/>
    <mergeCell ref="F32:G33"/>
    <mergeCell ref="H32:I33"/>
    <mergeCell ref="J32:K33"/>
    <mergeCell ref="L27:L28"/>
    <mergeCell ref="N27:N28"/>
    <mergeCell ref="P27:P28"/>
    <mergeCell ref="R27:R28"/>
    <mergeCell ref="B29:B30"/>
    <mergeCell ref="C29:C30"/>
    <mergeCell ref="D29:D30"/>
    <mergeCell ref="F29:F30"/>
    <mergeCell ref="H29:H30"/>
    <mergeCell ref="J29:J30"/>
    <mergeCell ref="L25:L26"/>
    <mergeCell ref="N25:N26"/>
    <mergeCell ref="P25:P26"/>
    <mergeCell ref="R25:R26"/>
    <mergeCell ref="B27:B28"/>
    <mergeCell ref="C27:C28"/>
    <mergeCell ref="D27:D28"/>
    <mergeCell ref="F27:F28"/>
    <mergeCell ref="H27:H28"/>
    <mergeCell ref="J27:J28"/>
    <mergeCell ref="L23:L24"/>
    <mergeCell ref="N23:N24"/>
    <mergeCell ref="P23:P24"/>
    <mergeCell ref="R23:R24"/>
    <mergeCell ref="B25:B26"/>
    <mergeCell ref="C25:C26"/>
    <mergeCell ref="D25:D26"/>
    <mergeCell ref="F25:F26"/>
    <mergeCell ref="H25:H26"/>
    <mergeCell ref="J25:J26"/>
    <mergeCell ref="L21:L22"/>
    <mergeCell ref="N21:N22"/>
    <mergeCell ref="P21:P22"/>
    <mergeCell ref="R21:R22"/>
    <mergeCell ref="B23:B24"/>
    <mergeCell ref="C23:C24"/>
    <mergeCell ref="D23:D24"/>
    <mergeCell ref="F23:F24"/>
    <mergeCell ref="H23:H24"/>
    <mergeCell ref="J23:J24"/>
    <mergeCell ref="L19:L20"/>
    <mergeCell ref="N19:N20"/>
    <mergeCell ref="P19:P20"/>
    <mergeCell ref="R19:R20"/>
    <mergeCell ref="B21:B22"/>
    <mergeCell ref="C21:C22"/>
    <mergeCell ref="D21:D22"/>
    <mergeCell ref="F21:F22"/>
    <mergeCell ref="H21:H22"/>
    <mergeCell ref="J21:J22"/>
    <mergeCell ref="L17:M18"/>
    <mergeCell ref="N17:O18"/>
    <mergeCell ref="P17:Q18"/>
    <mergeCell ref="R17:R18"/>
    <mergeCell ref="B19:B20"/>
    <mergeCell ref="C19:C20"/>
    <mergeCell ref="D19:D20"/>
    <mergeCell ref="F19:F20"/>
    <mergeCell ref="H19:H20"/>
    <mergeCell ref="J19:J20"/>
    <mergeCell ref="L14:L15"/>
    <mergeCell ref="N14:N15"/>
    <mergeCell ref="P14:P15"/>
    <mergeCell ref="R14:R15"/>
    <mergeCell ref="B17:B18"/>
    <mergeCell ref="C17:C18"/>
    <mergeCell ref="D17:E18"/>
    <mergeCell ref="F17:G18"/>
    <mergeCell ref="H17:I18"/>
    <mergeCell ref="J17:K18"/>
    <mergeCell ref="L12:L13"/>
    <mergeCell ref="N12:N13"/>
    <mergeCell ref="P12:P13"/>
    <mergeCell ref="R12:R13"/>
    <mergeCell ref="B14:B15"/>
    <mergeCell ref="C14:C15"/>
    <mergeCell ref="D14:D15"/>
    <mergeCell ref="F14:F15"/>
    <mergeCell ref="H14:H15"/>
    <mergeCell ref="J14:J15"/>
    <mergeCell ref="L10:L11"/>
    <mergeCell ref="N10:N11"/>
    <mergeCell ref="P10:P11"/>
    <mergeCell ref="R10:R11"/>
    <mergeCell ref="B12:B13"/>
    <mergeCell ref="C12:C13"/>
    <mergeCell ref="D12:D13"/>
    <mergeCell ref="F12:F13"/>
    <mergeCell ref="H12:H13"/>
    <mergeCell ref="J12:J13"/>
    <mergeCell ref="L8:L9"/>
    <mergeCell ref="N8:N9"/>
    <mergeCell ref="P8:P9"/>
    <mergeCell ref="R8:R9"/>
    <mergeCell ref="B10:B11"/>
    <mergeCell ref="C10:C11"/>
    <mergeCell ref="D10:D11"/>
    <mergeCell ref="F10:F11"/>
    <mergeCell ref="H10:H11"/>
    <mergeCell ref="J10:J11"/>
    <mergeCell ref="L6:L7"/>
    <mergeCell ref="N6:N7"/>
    <mergeCell ref="P6:P7"/>
    <mergeCell ref="R6:R7"/>
    <mergeCell ref="B8:B9"/>
    <mergeCell ref="C8:C9"/>
    <mergeCell ref="D8:D9"/>
    <mergeCell ref="F8:F9"/>
    <mergeCell ref="H8:H9"/>
    <mergeCell ref="J8:J9"/>
    <mergeCell ref="L4:L5"/>
    <mergeCell ref="N4:N5"/>
    <mergeCell ref="P4:P5"/>
    <mergeCell ref="R4:R5"/>
    <mergeCell ref="B6:B7"/>
    <mergeCell ref="C6:C7"/>
    <mergeCell ref="D6:D7"/>
    <mergeCell ref="F6:F7"/>
    <mergeCell ref="H6:H7"/>
    <mergeCell ref="J6:J7"/>
    <mergeCell ref="L2:M3"/>
    <mergeCell ref="N2:O3"/>
    <mergeCell ref="P2:Q3"/>
    <mergeCell ref="R2:R3"/>
    <mergeCell ref="B4:B5"/>
    <mergeCell ref="C4:C5"/>
    <mergeCell ref="D4:D5"/>
    <mergeCell ref="F4:F5"/>
    <mergeCell ref="H4:H5"/>
    <mergeCell ref="J4:J5"/>
    <mergeCell ref="B2:B3"/>
    <mergeCell ref="C2:C3"/>
    <mergeCell ref="D2:E3"/>
    <mergeCell ref="F2:G3"/>
    <mergeCell ref="H2:I3"/>
    <mergeCell ref="J2:K3"/>
  </mergeCells>
  <pageMargins left="0.70866141732283472" right="0.70866141732283472" top="0" bottom="0.55118110236220474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33E9-CAD8-4CBC-9804-7DFBD0D0C79E}">
  <sheetPr>
    <pageSetUpPr fitToPage="1"/>
  </sheetPr>
  <dimension ref="B1:AF136"/>
  <sheetViews>
    <sheetView workbookViewId="0">
      <selection activeCell="C2" sqref="C2:C3"/>
    </sheetView>
  </sheetViews>
  <sheetFormatPr defaultColWidth="8.7109375" defaultRowHeight="15" x14ac:dyDescent="0.25"/>
  <cols>
    <col min="1" max="1" width="1.140625" customWidth="1"/>
    <col min="2" max="2" width="6.42578125" customWidth="1"/>
    <col min="3" max="3" width="19.140625" style="1" customWidth="1"/>
    <col min="4" max="4" width="10.7109375" customWidth="1"/>
    <col min="5" max="5" width="4.7109375" customWidth="1"/>
    <col min="6" max="6" width="10.7109375" customWidth="1"/>
    <col min="7" max="7" width="4.7109375" customWidth="1"/>
    <col min="8" max="8" width="10.7109375" customWidth="1"/>
    <col min="9" max="9" width="4.7109375" customWidth="1"/>
    <col min="10" max="10" width="10.7109375" customWidth="1"/>
    <col min="11" max="11" width="4.7109375" customWidth="1"/>
    <col min="12" max="12" width="10.7109375" customWidth="1"/>
    <col min="13" max="13" width="4.7109375" customWidth="1"/>
    <col min="14" max="14" width="10.7109375" customWidth="1"/>
    <col min="15" max="15" width="4.7109375" customWidth="1"/>
    <col min="16" max="16" width="7.7109375" customWidth="1"/>
    <col min="17" max="17" width="4.7109375" customWidth="1"/>
    <col min="18" max="18" width="11.85546875" customWidth="1"/>
    <col min="19" max="19" width="9.42578125" hidden="1" customWidth="1"/>
    <col min="20" max="20" width="12.42578125" hidden="1" customWidth="1"/>
    <col min="21" max="32" width="8.7109375" hidden="1" customWidth="1"/>
  </cols>
  <sheetData>
    <row r="1" spans="2:32" ht="15.75" thickBot="1" x14ac:dyDescent="0.3">
      <c r="D1" t="str">
        <f>B4</f>
        <v>6-A1</v>
      </c>
      <c r="F1" t="str">
        <f>B6</f>
        <v>6-A2</v>
      </c>
      <c r="H1" t="str">
        <f>B8</f>
        <v>6-A3</v>
      </c>
      <c r="J1" t="str">
        <f>B10</f>
        <v>6-A4</v>
      </c>
      <c r="L1" t="str">
        <f>B12</f>
        <v>6-A5</v>
      </c>
      <c r="N1" t="str">
        <f>B14</f>
        <v>6-A6</v>
      </c>
    </row>
    <row r="2" spans="2:32" ht="30" customHeight="1" x14ac:dyDescent="0.25">
      <c r="B2" s="164" t="s">
        <v>53</v>
      </c>
      <c r="C2" s="165" t="s">
        <v>1</v>
      </c>
      <c r="D2" s="166" t="str">
        <f>+C4</f>
        <v>Sp.Stad Spicegirls</v>
      </c>
      <c r="E2" s="167"/>
      <c r="F2" s="166" t="str">
        <f>+C6</f>
        <v>VVO Zonnen</v>
      </c>
      <c r="G2" s="167"/>
      <c r="H2" s="166" t="str">
        <f>+C8</f>
        <v>Sp.Stad Queens Roze</v>
      </c>
      <c r="I2" s="167"/>
      <c r="J2" s="166" t="str">
        <f>+C10</f>
        <v>VVO Sterren</v>
      </c>
      <c r="K2" s="167"/>
      <c r="L2" s="166" t="str">
        <f>+C12</f>
        <v/>
      </c>
      <c r="M2" s="167"/>
      <c r="N2" s="166" t="str">
        <f>+C14</f>
        <v/>
      </c>
      <c r="O2" s="167"/>
      <c r="P2" s="166" t="s">
        <v>2</v>
      </c>
      <c r="Q2" s="167"/>
      <c r="R2" s="168" t="s">
        <v>3</v>
      </c>
    </row>
    <row r="3" spans="2:32" ht="30" customHeight="1" thickBot="1" x14ac:dyDescent="0.3">
      <c r="B3" s="169"/>
      <c r="C3" s="170"/>
      <c r="D3" s="171"/>
      <c r="E3" s="172"/>
      <c r="F3" s="173"/>
      <c r="G3" s="174"/>
      <c r="H3" s="173"/>
      <c r="I3" s="174"/>
      <c r="J3" s="173"/>
      <c r="K3" s="174"/>
      <c r="L3" s="173"/>
      <c r="M3" s="174"/>
      <c r="N3" s="173"/>
      <c r="O3" s="174"/>
      <c r="P3" s="171"/>
      <c r="Q3" s="172"/>
      <c r="R3" s="175"/>
    </row>
    <row r="4" spans="2:32" ht="30" customHeight="1" x14ac:dyDescent="0.25">
      <c r="B4" s="164" t="s">
        <v>54</v>
      </c>
      <c r="C4" s="176" t="str">
        <f>IF(ISNA(VLOOKUP(B4,[1]teams!$B$1:$C$77,2,FALSE)),"",VLOOKUP(B4,[1]teams!$B$1:$C$77,2,FALSE))</f>
        <v>Sp.Stad Spicegirls</v>
      </c>
      <c r="D4" s="177"/>
      <c r="E4" s="178"/>
      <c r="F4" s="179">
        <f>AB4</f>
        <v>0</v>
      </c>
      <c r="G4" s="19">
        <f>AB5</f>
        <v>-28</v>
      </c>
      <c r="H4" s="179">
        <f>AC4</f>
        <v>0</v>
      </c>
      <c r="I4" s="19">
        <f>AC5</f>
        <v>-9</v>
      </c>
      <c r="J4" s="179">
        <f>AD4</f>
        <v>0</v>
      </c>
      <c r="K4" s="19">
        <f>AD5</f>
        <v>-6</v>
      </c>
      <c r="L4" s="179" t="str">
        <f>AE4</f>
        <v/>
      </c>
      <c r="M4" s="19">
        <f>AE5</f>
        <v>0</v>
      </c>
      <c r="N4" s="179" t="str">
        <f>AF4</f>
        <v/>
      </c>
      <c r="O4" s="21">
        <f>AF5</f>
        <v>0</v>
      </c>
      <c r="P4" s="180">
        <f>IF(NOT(ISTEXT(D4)),D4) +IF(NOT(ISTEXT(F4)),F4)+IF(NOT(ISTEXT(H4)),H4) +IF(NOT(ISTEXT(J4)),J4)+IF(NOT(ISTEXT(L4)),L4) +IF(NOT(ISTEXT(N4)),N4)</f>
        <v>0</v>
      </c>
      <c r="Q4" s="181">
        <f>IF(AND(E4="",G4="",I4="",K4="",M4="",O4=""),"",E4+G4+I4+K4+M4+O4)</f>
        <v>-43</v>
      </c>
      <c r="R4" s="23">
        <f>IF(T4,"",RANK(S4,S4:S15,0)+T4)</f>
        <v>4</v>
      </c>
      <c r="S4">
        <f>IF(C4="",-10000,IF(P4="","",-(RANK(P4,P4:P15,0)*1000-Q4)))</f>
        <v>-4043</v>
      </c>
      <c r="T4" t="b">
        <f>IF(C4="",TRUE)</f>
        <v>0</v>
      </c>
      <c r="U4" t="e">
        <f>VLOOKUP(B4&amp;" "&amp;D1,[1]UITSLAGEN!$N$6:$O$113,2,FALSE)</f>
        <v>#N/A</v>
      </c>
      <c r="V4">
        <f>VLOOKUP(B4&amp;" "&amp;F1,[1]UITSLAGEN!$N$6:$O$113,2,FALSE)</f>
        <v>0</v>
      </c>
      <c r="W4" t="e">
        <f>VLOOKUP(B4&amp;" "&amp;H1,[1]UITSLAGEN!$N$6:$O$113,2,FALSE)</f>
        <v>#N/A</v>
      </c>
      <c r="X4">
        <f>VLOOKUP(B4&amp;" "&amp;J1,[1]UITSLAGEN!$N$6:$O$113,2,FALSE)</f>
        <v>0</v>
      </c>
      <c r="Y4" t="e">
        <f>VLOOKUP(B4&amp;" "&amp;L1,[1]UITSLAGEN!$N$6:$O$113,2,FALSE)</f>
        <v>#N/A</v>
      </c>
      <c r="Z4" t="e">
        <f>VLOOKUP(B4&amp;" "&amp;N1,[1]UITSLAGEN!$N$6:$O$113,2,FALSE)</f>
        <v>#N/A</v>
      </c>
      <c r="AA4" t="str">
        <f t="shared" ref="AA4:AF4" si="0">IF(AND(ISNA(U4),ISNA(U5)),"",IF(ISNA(U4),0,U4)+IF(ISNA(U5),0,U5))</f>
        <v/>
      </c>
      <c r="AB4">
        <f t="shared" si="0"/>
        <v>0</v>
      </c>
      <c r="AC4">
        <f t="shared" si="0"/>
        <v>0</v>
      </c>
      <c r="AD4">
        <f t="shared" si="0"/>
        <v>0</v>
      </c>
      <c r="AE4" t="str">
        <f t="shared" si="0"/>
        <v/>
      </c>
      <c r="AF4" t="str">
        <f t="shared" si="0"/>
        <v/>
      </c>
    </row>
    <row r="5" spans="2:32" ht="30" customHeight="1" thickBot="1" x14ac:dyDescent="0.3">
      <c r="B5" s="169"/>
      <c r="C5" s="182"/>
      <c r="D5" s="183"/>
      <c r="E5" s="184"/>
      <c r="F5" s="86"/>
      <c r="G5" s="85"/>
      <c r="H5" s="86"/>
      <c r="I5" s="29"/>
      <c r="J5" s="86"/>
      <c r="K5" s="29"/>
      <c r="L5" s="86"/>
      <c r="M5" s="29"/>
      <c r="N5" s="86"/>
      <c r="O5" s="31"/>
      <c r="P5" s="185"/>
      <c r="Q5" s="186"/>
      <c r="R5" s="34"/>
      <c r="U5" t="e">
        <f>VLOOKUP(D1&amp;" "&amp;B4,[1]UITSLAGEN!$N$6:$Q$113,4,FALSE)</f>
        <v>#N/A</v>
      </c>
      <c r="V5" t="e">
        <f>VLOOKUP(F1&amp;" "&amp;B4,[1]UITSLAGEN!$N$6:$Q$113,4,FALSE)</f>
        <v>#N/A</v>
      </c>
      <c r="W5">
        <f>VLOOKUP(H1&amp;" "&amp;B4,[1]UITSLAGEN!$N$6:$Q$113,4,FALSE)</f>
        <v>0</v>
      </c>
      <c r="X5" t="e">
        <f>VLOOKUP(J1&amp;" "&amp;B4,[1]UITSLAGEN!$N$6:$Q$113,4,FALSE)</f>
        <v>#N/A</v>
      </c>
      <c r="Y5" t="e">
        <f>VLOOKUP(L1&amp;" "&amp;B4,[1]UITSLAGEN!$N$6:$Q$113,4,FALSE)</f>
        <v>#N/A</v>
      </c>
      <c r="Z5" t="e">
        <f>VLOOKUP(N1&amp;" "&amp;B4,[1]UITSLAGEN!$N$6:$Q$113,4,FALSE)</f>
        <v>#N/A</v>
      </c>
      <c r="AB5">
        <f>IF(AND(ISNA(V4),ISNA(V5)),0,IF(ISNA(V5),0,-VLOOKUP(F1&amp;" "&amp;B4,[1]UITSLAGEN!$N$6:$S$113,5,FALSE))+IF(ISNA(V4),0,VLOOKUP(B4&amp;" "&amp;F1,[1]UITSLAGEN!$N$6:$S$113,5,FALSE)))</f>
        <v>-28</v>
      </c>
      <c r="AC5">
        <f>IF(AND(ISNA(W4),ISNA(W5)),0,IF(ISNA(W5),0,-VLOOKUP(H1&amp;" "&amp;B4,[1]UITSLAGEN!$N$6:$S$113,5,FALSE))+IF(ISNA(W4),0,VLOOKUP(B4&amp;" "&amp;H1,[1]UITSLAGEN!$N$6:$S$113,5,FALSE)))</f>
        <v>-9</v>
      </c>
      <c r="AD5">
        <f>IF(AND(ISNA(X4),ISNA(X5)),0,IF(ISNA(X5),0,-VLOOKUP(J1&amp;" "&amp;B4,[1]UITSLAGEN!$N$6:$S$113,5,FALSE))+IF(ISNA(X4),0,VLOOKUP(B4&amp;" "&amp;J1,[1]UITSLAGEN!$N$6:$S$113,5,FALSE)))</f>
        <v>-6</v>
      </c>
      <c r="AE5">
        <f>IF(AND(ISNA(Y4),ISNA(Y5)),0,IF(ISNA(Y5),0,-VLOOKUP(L1&amp;" "&amp;B4,[1]UITSLAGEN!$N$6:$S$113,5,FALSE))+IF(ISNA(Y4),0,VLOOKUP(B4&amp;" "&amp;L1,[1]UITSLAGEN!$N$6:$S$113,5,FALSE)))</f>
        <v>0</v>
      </c>
      <c r="AF5">
        <f>IF(AND(ISNA(Z4),ISNA(Z5)),0,IF(ISNA(Z5),0,-VLOOKUP(N1&amp;" "&amp;B4,[1]UITSLAGEN!$N$6:$S$113,5,FALSE))+IF(ISNA(Z4),0,VLOOKUP(B4&amp;" "&amp;N1,[1]UITSLAGEN!$N$6:$S$113,5,FALSE)))</f>
        <v>0</v>
      </c>
    </row>
    <row r="6" spans="2:32" ht="30" customHeight="1" x14ac:dyDescent="0.25">
      <c r="B6" s="187" t="s">
        <v>55</v>
      </c>
      <c r="C6" s="176" t="str">
        <f>IF(ISNA(VLOOKUP(B6,[1]teams!$B$1:$C$77,2,FALSE)),"",VLOOKUP(B6,[1]teams!$B$1:$C$77,2,FALSE))</f>
        <v>VVO Zonnen</v>
      </c>
      <c r="D6" s="35">
        <f>AA6</f>
        <v>4</v>
      </c>
      <c r="E6" s="188">
        <f>AA7</f>
        <v>28</v>
      </c>
      <c r="F6" s="189"/>
      <c r="G6" s="190"/>
      <c r="H6" s="92">
        <f>AC6</f>
        <v>4</v>
      </c>
      <c r="I6" s="39">
        <f>AC7</f>
        <v>15</v>
      </c>
      <c r="J6" s="92">
        <f>AD6</f>
        <v>1</v>
      </c>
      <c r="K6" s="36">
        <f>AD7</f>
        <v>-1</v>
      </c>
      <c r="L6" s="92" t="str">
        <f>AE6</f>
        <v/>
      </c>
      <c r="M6" s="39">
        <f>AE7</f>
        <v>0</v>
      </c>
      <c r="N6" s="92" t="str">
        <f>AF6</f>
        <v/>
      </c>
      <c r="O6" s="93">
        <f>AF7</f>
        <v>0</v>
      </c>
      <c r="P6" s="180">
        <f>IF(NOT(ISTEXT(D6)),D6) +IF(NOT(ISTEXT(F6)),F6)+IF(NOT(ISTEXT(H6)),H6) +IF(NOT(ISTEXT(J6)),J6)+IF(NOT(ISTEXT(L6)),L6) +IF(NOT(ISTEXT(N6)),N6)</f>
        <v>9</v>
      </c>
      <c r="Q6" s="181">
        <f>IF(AND(E6="",G6="",I6="",K6="",M6="",O6=""),"",E6+G6+I6+K6+M6+O6)</f>
        <v>42</v>
      </c>
      <c r="R6" s="23">
        <f>IF(T6,"",RANK(S6,S4:S15,0)+T6)</f>
        <v>2</v>
      </c>
      <c r="S6">
        <f>IF(C6="",-10000,IF(P6="","",-(RANK(P6,P4:P15,0)*1000-Q6)))</f>
        <v>-1958</v>
      </c>
      <c r="T6" t="b">
        <f>IF(C6="",TRUE)</f>
        <v>0</v>
      </c>
      <c r="U6" t="e">
        <f>VLOOKUP(B6&amp;" "&amp;D1,[1]UITSLAGEN!$N$6:$O$113,2,FALSE)</f>
        <v>#N/A</v>
      </c>
      <c r="V6" t="e">
        <f>VLOOKUP(B6&amp;" "&amp;F1,[1]UITSLAGEN!$N$6:$O$113,2,FALSE)</f>
        <v>#N/A</v>
      </c>
      <c r="W6">
        <f>VLOOKUP(B6&amp;" "&amp;H1,[1]UITSLAGEN!$N$6:$O$113,2,FALSE)</f>
        <v>4</v>
      </c>
      <c r="X6" t="e">
        <f>VLOOKUP(B6&amp;" "&amp;J1,[1]UITSLAGEN!$N$6:$O$113,2,FALSE)</f>
        <v>#N/A</v>
      </c>
      <c r="Y6" t="e">
        <f>VLOOKUP(B6&amp;" "&amp;L1,[1]UITSLAGEN!$N$6:$O$113,2,FALSE)</f>
        <v>#N/A</v>
      </c>
      <c r="Z6" t="e">
        <f>VLOOKUP(B6&amp;" "&amp;N1,[1]UITSLAGEN!$N$6:$O$113,2,FALSE)</f>
        <v>#N/A</v>
      </c>
      <c r="AA6">
        <f>IF(AND(ISNA(U6),ISNA(U7)),"",IF(ISNA(U6),0,U6)+IF(ISNA(U7),0,U7))</f>
        <v>4</v>
      </c>
      <c r="AC6">
        <f>IF(AND(ISNA(W6),ISNA(W7)),"",IF(ISNA(W6),0,W6)+IF(ISNA(W7),0,W7))</f>
        <v>4</v>
      </c>
      <c r="AD6">
        <f>IF(AND(ISNA(X6),ISNA(X7)),"",IF(ISNA(X6),0,X6)+IF(ISNA(X7),0,X7))</f>
        <v>1</v>
      </c>
      <c r="AE6" t="str">
        <f>IF(AND(ISNA(Y6),ISNA(Y7)),"",IF(ISNA(Y6),0,Y6)+IF(ISNA(Y7),0,Y7))</f>
        <v/>
      </c>
      <c r="AF6" t="str">
        <f>IF(AND(ISNA(Z6),ISNA(Z7)),"",IF(ISNA(Z6),0,Z6)+IF(ISNA(Z7),0,Z7))</f>
        <v/>
      </c>
    </row>
    <row r="7" spans="2:32" ht="30" customHeight="1" thickBot="1" x14ac:dyDescent="0.3">
      <c r="B7" s="191"/>
      <c r="C7" s="182"/>
      <c r="D7" s="40"/>
      <c r="E7" s="41"/>
      <c r="F7" s="192"/>
      <c r="G7" s="184"/>
      <c r="H7" s="86"/>
      <c r="I7" s="85"/>
      <c r="J7" s="86"/>
      <c r="K7" s="41"/>
      <c r="L7" s="86"/>
      <c r="M7" s="29"/>
      <c r="N7" s="86"/>
      <c r="O7" s="31"/>
      <c r="P7" s="185"/>
      <c r="Q7" s="186"/>
      <c r="R7" s="34"/>
      <c r="U7">
        <f>VLOOKUP(D1&amp;" "&amp;B6,[1]UITSLAGEN!$N$6:$Q$113,4,FALSE)</f>
        <v>4</v>
      </c>
      <c r="V7" t="e">
        <f>VLOOKUP(F1&amp;" "&amp;B6,[1]UITSLAGEN!$N$6:$Q$113,4,FALSE)</f>
        <v>#N/A</v>
      </c>
      <c r="W7" t="e">
        <f>VLOOKUP(H1&amp;" "&amp;B6,[1]UITSLAGEN!$N$6:$Q$113,4,FALSE)</f>
        <v>#N/A</v>
      </c>
      <c r="X7">
        <f>VLOOKUP(J1&amp;" "&amp;B6,[1]UITSLAGEN!$N$6:$Q$113,4,FALSE)</f>
        <v>1</v>
      </c>
      <c r="Y7" t="e">
        <f>VLOOKUP(L1&amp;" "&amp;B6,[1]UITSLAGEN!$N$6:$Q$113,4,FALSE)</f>
        <v>#N/A</v>
      </c>
      <c r="Z7" t="e">
        <f>VLOOKUP(N1&amp;" "&amp;B6,[1]UITSLAGEN!$N$6:$Q$113,4,FALSE)</f>
        <v>#N/A</v>
      </c>
      <c r="AA7">
        <f>IF(AND(ISNA(U6),ISNA(U7)),0,IF(ISNA(U7),0,-VLOOKUP(D1&amp;" "&amp;B6,[1]UITSLAGEN!$N$6:$S$113,5,FALSE))+IF(ISNA(U6),0,VLOOKUP(B6&amp;" "&amp;D1,[1]UITSLAGEN!$N$6:$S$113,5,FALSE)))</f>
        <v>28</v>
      </c>
      <c r="AC7">
        <f>IF(AND(ISNA(W6),ISNA(W7)),0,IF(ISNA(W7),0,-VLOOKUP(H1&amp;" "&amp;B6,[1]UITSLAGEN!$N$6:$S$113,5,FALSE))+IF(ISNA(W6),0,VLOOKUP(B6&amp;" "&amp;H1,[1]UITSLAGEN!$N$6:$S$113,5,FALSE)))</f>
        <v>15</v>
      </c>
      <c r="AD7">
        <f>IF(AND(ISNA(X6),ISNA(X7)),0,IF(ISNA(X7),0,-VLOOKUP(J1&amp;" "&amp;B6,[1]UITSLAGEN!$N$6:$S$113,5,FALSE))+IF(ISNA(X6),0,VLOOKUP(B6&amp;" "&amp;J1,[1]UITSLAGEN!$N$6:$S$113,5,FALSE)))</f>
        <v>-1</v>
      </c>
      <c r="AE7">
        <f>IF(AND(ISNA(Y6),ISNA(Y7)),0,IF(ISNA(Y7),0,-VLOOKUP(L1&amp;" "&amp;B6,[1]UITSLAGEN!$N$6:$S$113,5,FALSE))+IF(ISNA(Y6),0,VLOOKUP(B6&amp;" "&amp;L1,[1]UITSLAGEN!$N$6:$S$113,5,FALSE)))</f>
        <v>0</v>
      </c>
      <c r="AF7">
        <f>IF(AND(ISNA(Z6),ISNA(Z7)),0,IF(ISNA(Z7),0,-VLOOKUP(N1&amp;" "&amp;B6,[1]UITSLAGEN!$N$6:$S$113,5,FALSE))+IF(ISNA(Z6),0,VLOOKUP(B6&amp;" "&amp;N1,[1]UITSLAGEN!$N$6:$S$113,5,FALSE)))</f>
        <v>0</v>
      </c>
    </row>
    <row r="8" spans="2:32" ht="30" customHeight="1" x14ac:dyDescent="0.25">
      <c r="B8" s="187" t="s">
        <v>56</v>
      </c>
      <c r="C8" s="176" t="str">
        <f>IF(ISNA(VLOOKUP(B8,[1]teams!$B$1:$C$77,2,FALSE)),"",VLOOKUP(B8,[1]teams!$B$1:$C$77,2,FALSE))</f>
        <v>Sp.Stad Queens Roze</v>
      </c>
      <c r="D8" s="35">
        <f>AA8</f>
        <v>4</v>
      </c>
      <c r="E8" s="106">
        <f>AA9</f>
        <v>9</v>
      </c>
      <c r="F8" s="92">
        <f>AB8</f>
        <v>0</v>
      </c>
      <c r="G8" s="36">
        <f>AB9</f>
        <v>-15</v>
      </c>
      <c r="H8" s="189"/>
      <c r="I8" s="190"/>
      <c r="J8" s="92">
        <f>AD8</f>
        <v>0</v>
      </c>
      <c r="K8" s="39">
        <f>AD9</f>
        <v>-14</v>
      </c>
      <c r="L8" s="92" t="str">
        <f>AE8</f>
        <v/>
      </c>
      <c r="M8" s="39">
        <f>AE9</f>
        <v>0</v>
      </c>
      <c r="N8" s="92" t="str">
        <f>AF8</f>
        <v/>
      </c>
      <c r="O8" s="93">
        <f>AF9</f>
        <v>0</v>
      </c>
      <c r="P8" s="180">
        <f>IF(NOT(ISTEXT(D8)),D8) +IF(NOT(ISTEXT(F8)),F8)+IF(NOT(ISTEXT(H8)),H8) +IF(NOT(ISTEXT(J8)),J8)+IF(NOT(ISTEXT(L8)),L8) +IF(NOT(ISTEXT(N8)),N8)</f>
        <v>4</v>
      </c>
      <c r="Q8" s="181">
        <f>IF(AND(E8="",G8="",I8="",K8="",M8="",O8=""),"",E8+G8+I8+K8+M8+O8)</f>
        <v>-20</v>
      </c>
      <c r="R8" s="23">
        <f>IF(T8,"",RANK(S8,S4:S15,0)+T8)</f>
        <v>3</v>
      </c>
      <c r="S8">
        <f>IF(C8="",-10000,IF(P8="","",-(RANK(P8,P4:P15,0)*1000-Q8)))</f>
        <v>-3020</v>
      </c>
      <c r="T8" t="b">
        <f>IF(C8="",TRUE)</f>
        <v>0</v>
      </c>
      <c r="U8">
        <f>VLOOKUP(B8&amp;" "&amp;D1,[1]UITSLAGEN!$N$6:$O$113,2,FALSE)</f>
        <v>4</v>
      </c>
      <c r="V8" t="e">
        <f>VLOOKUP(B8&amp;" "&amp;F1,[1]UITSLAGEN!$N$6:$O$113,2,FALSE)</f>
        <v>#N/A</v>
      </c>
      <c r="W8" t="e">
        <f>VLOOKUP(B8&amp;" "&amp;H1,[1]UITSLAGEN!$N$6:$O$113,2,FALSE)</f>
        <v>#N/A</v>
      </c>
      <c r="X8">
        <f>VLOOKUP(B8&amp;" "&amp;J1,[1]UITSLAGEN!$N$6:$O$113,2,FALSE)</f>
        <v>0</v>
      </c>
      <c r="Y8" t="e">
        <f>VLOOKUP(B8&amp;" "&amp;L1,[1]UITSLAGEN!$N$6:$O$113,2,FALSE)</f>
        <v>#N/A</v>
      </c>
      <c r="Z8" t="e">
        <f>VLOOKUP(B8&amp;" "&amp;N1,[1]UITSLAGEN!$N$6:$O$113,2,FALSE)</f>
        <v>#N/A</v>
      </c>
      <c r="AA8">
        <f>IF(AND(ISNA(U8),ISNA(U9)),"",IF(ISNA(U8),0,U8)+IF(ISNA(U9),0,U9))</f>
        <v>4</v>
      </c>
      <c r="AB8">
        <f>IF(AND(ISNA(V8),ISNA(V9)),"",IF(ISNA(V8),0,V8)+IF(ISNA(V9),0,V9))</f>
        <v>0</v>
      </c>
      <c r="AD8">
        <f>IF(AND(ISNA(X8),ISNA(X9)),"",IF(ISNA(X8),0,X8)+IF(ISNA(X9),0,X9))</f>
        <v>0</v>
      </c>
      <c r="AE8" t="str">
        <f>IF(AND(ISNA(Y8),ISNA(Y9)),"",IF(ISNA(Y8),0,Y8)+IF(ISNA(Y9),0,Y9))</f>
        <v/>
      </c>
      <c r="AF8" t="str">
        <f>IF(AND(ISNA(Z8),ISNA(Z9)),"",IF(ISNA(Z8),0,Z8)+IF(ISNA(Z9),0,Z9))</f>
        <v/>
      </c>
    </row>
    <row r="9" spans="2:32" ht="30" customHeight="1" thickBot="1" x14ac:dyDescent="0.3">
      <c r="B9" s="191"/>
      <c r="C9" s="182"/>
      <c r="D9" s="40"/>
      <c r="E9" s="29"/>
      <c r="F9" s="86"/>
      <c r="G9" s="41"/>
      <c r="H9" s="192"/>
      <c r="I9" s="184"/>
      <c r="J9" s="86"/>
      <c r="K9" s="85"/>
      <c r="L9" s="86"/>
      <c r="M9" s="29"/>
      <c r="N9" s="86"/>
      <c r="O9" s="31"/>
      <c r="P9" s="185"/>
      <c r="Q9" s="186"/>
      <c r="R9" s="34"/>
      <c r="U9" t="e">
        <f>VLOOKUP(D1&amp;" "&amp;B8,[1]UITSLAGEN!$N$6:$Q$113,4,FALSE)</f>
        <v>#N/A</v>
      </c>
      <c r="V9">
        <f>VLOOKUP(F1&amp;" "&amp;B8,[1]UITSLAGEN!$N$6:$Q$113,4,FALSE)</f>
        <v>0</v>
      </c>
      <c r="W9" t="e">
        <f>VLOOKUP(H1&amp;" "&amp;B8,[1]UITSLAGEN!$N$6:$Q$113,4,FALSE)</f>
        <v>#N/A</v>
      </c>
      <c r="X9" t="e">
        <f>VLOOKUP(J1&amp;" "&amp;B8,[1]UITSLAGEN!$N$6:$Q$113,4,FALSE)</f>
        <v>#N/A</v>
      </c>
      <c r="Y9" t="e">
        <f>VLOOKUP(L1&amp;" "&amp;B8,[1]UITSLAGEN!$N$6:$Q$113,4,FALSE)</f>
        <v>#N/A</v>
      </c>
      <c r="Z9" t="e">
        <f>VLOOKUP(N1&amp;" "&amp;B8,[1]UITSLAGEN!$N$6:$Q$113,4,FALSE)</f>
        <v>#N/A</v>
      </c>
      <c r="AA9">
        <f>IF(AND(ISNA(U8),ISNA(U9)),0,IF(ISNA(U9),0,-VLOOKUP(D1&amp;" "&amp;B8,[1]UITSLAGEN!$N$6:$S$113,5,FALSE))+IF(ISNA(U8),0,VLOOKUP(B8&amp;" "&amp;D1,[1]UITSLAGEN!$N$6:$S$113,5,FALSE)))</f>
        <v>9</v>
      </c>
      <c r="AB9">
        <f>IF(AND(ISNA(V8),ISNA(V9)),0,IF(ISNA(V9),0,-VLOOKUP(F1&amp;" "&amp;B8,[1]UITSLAGEN!$N$6:$S$113,5,FALSE))+IF(ISNA(V8),0,VLOOKUP(B8&amp;" "&amp;F1,[1]UITSLAGEN!$N$6:$S$113,5,FALSE)))</f>
        <v>-15</v>
      </c>
      <c r="AD9">
        <f>IF(AND(ISNA(X8),ISNA(X9)),0,IF(ISNA(X9),0,-VLOOKUP(J1&amp;" "&amp;B8,[1]UITSLAGEN!$N$6:$S$113,5,FALSE))+IF(ISNA(X8),0,VLOOKUP(B8&amp;" "&amp;J1,[1]UITSLAGEN!$N$6:$S$113,5,FALSE)))</f>
        <v>-14</v>
      </c>
      <c r="AE9">
        <f>IF(AND(ISNA(Y8),ISNA(Y9)),0,IF(ISNA(Y9),0,-VLOOKUP(L1&amp;" "&amp;B8,[1]UITSLAGEN!$N$6:$S$113,5,FALSE))+IF(ISNA(Y8),0,VLOOKUP(B8&amp;" "&amp;L1,[1]UITSLAGEN!$N$6:$S$113,5,FALSE)))</f>
        <v>0</v>
      </c>
      <c r="AF9">
        <f>IF(AND(ISNA(Z8),ISNA(Z9)),0,IF(ISNA(Z9),0,-VLOOKUP(N1&amp;" "&amp;B8,[1]UITSLAGEN!$N$6:$S$113,5,FALSE))+IF(ISNA(Z8),0,VLOOKUP(B8&amp;" "&amp;N1,[1]UITSLAGEN!$N$6:$S$113,5,FALSE)))</f>
        <v>0</v>
      </c>
    </row>
    <row r="10" spans="2:32" ht="30" customHeight="1" x14ac:dyDescent="0.25">
      <c r="B10" s="187" t="s">
        <v>57</v>
      </c>
      <c r="C10" s="176" t="str">
        <f>IF(ISNA(VLOOKUP(B10,[1]teams!$B$1:$C$77,2,FALSE)),"",VLOOKUP(B10,[1]teams!$B$1:$C$77,2,FALSE))</f>
        <v>VVO Sterren</v>
      </c>
      <c r="D10" s="35">
        <f>AA10</f>
        <v>4</v>
      </c>
      <c r="E10" s="39">
        <f>AA11</f>
        <v>6</v>
      </c>
      <c r="F10" s="92">
        <f>AB10</f>
        <v>3</v>
      </c>
      <c r="G10" s="39">
        <f>AB11</f>
        <v>1</v>
      </c>
      <c r="H10" s="92">
        <f>AC10</f>
        <v>4</v>
      </c>
      <c r="I10" s="188">
        <f>AC11</f>
        <v>14</v>
      </c>
      <c r="J10" s="189"/>
      <c r="K10" s="190"/>
      <c r="L10" s="92" t="str">
        <f>AE10</f>
        <v/>
      </c>
      <c r="M10" s="39">
        <f>AE11</f>
        <v>0</v>
      </c>
      <c r="N10" s="92" t="str">
        <f>AF10</f>
        <v/>
      </c>
      <c r="O10" s="93">
        <f>AF11</f>
        <v>0</v>
      </c>
      <c r="P10" s="180">
        <f>IF(NOT(ISTEXT(D10)),D10) +IF(NOT(ISTEXT(F10)),F10)+IF(NOT(ISTEXT(H10)),H10) +IF(NOT(ISTEXT(J10)),J10)+IF(NOT(ISTEXT(L10)),L10) +IF(NOT(ISTEXT(N10)),N10)</f>
        <v>11</v>
      </c>
      <c r="Q10" s="181">
        <f>IF(AND(E10="",G10="",I10="",K10="",M10="",O10=""),"",E10+G10+I10+K10+M10+O10)</f>
        <v>21</v>
      </c>
      <c r="R10" s="23">
        <f>IF(T10,"",RANK(S10,S4:S15,0)+T10)</f>
        <v>1</v>
      </c>
      <c r="S10">
        <f>IF(C10="",-10000,IF(P10="","",-(RANK(P10,P4:P15,0)*1000-Q10)))</f>
        <v>-979</v>
      </c>
      <c r="T10" t="b">
        <f>IF(C10="",TRUE)</f>
        <v>0</v>
      </c>
      <c r="U10" t="e">
        <f>VLOOKUP(B10&amp;" "&amp;D1,[1]UITSLAGEN!$N$6:$O$113,2,FALSE)</f>
        <v>#N/A</v>
      </c>
      <c r="V10">
        <f>VLOOKUP(B10&amp;" "&amp;F1,[1]UITSLAGEN!$N$6:$O$113,2,FALSE)</f>
        <v>3</v>
      </c>
      <c r="W10" t="e">
        <f>VLOOKUP(B10&amp;" "&amp;H1,[1]UITSLAGEN!$N$6:$O$113,2,FALSE)</f>
        <v>#N/A</v>
      </c>
      <c r="X10" t="e">
        <f>VLOOKUP(B10&amp;" "&amp;J1,[1]UITSLAGEN!$N$6:$O$113,2,FALSE)</f>
        <v>#N/A</v>
      </c>
      <c r="Y10" t="e">
        <f>VLOOKUP(B10&amp;" "&amp;L1,[1]UITSLAGEN!$N$6:$O$113,2,FALSE)</f>
        <v>#N/A</v>
      </c>
      <c r="Z10" t="e">
        <f>VLOOKUP(B10&amp;" "&amp;N1,[1]UITSLAGEN!$N$6:$O$113,2,FALSE)</f>
        <v>#N/A</v>
      </c>
      <c r="AA10">
        <f>IF(AND(ISNA(U10),ISNA(U11)),"",IF(ISNA(U10),0,U10)+IF(ISNA(U11),0,U11))</f>
        <v>4</v>
      </c>
      <c r="AB10">
        <f>IF(AND(ISNA(V10),ISNA(V11)),"",IF(ISNA(V10),0,V10)+IF(ISNA(V11),0,V11))</f>
        <v>3</v>
      </c>
      <c r="AC10">
        <f>IF(AND(ISNA(W10),ISNA(W11)),"",IF(ISNA(W10),0,W10)+IF(ISNA(W11),0,W11))</f>
        <v>4</v>
      </c>
      <c r="AE10" t="str">
        <f>IF(AND(ISNA(Y10),ISNA(Y11)),"",IF(ISNA(Y10),0,Y10)+IF(ISNA(Y11),0,Y11))</f>
        <v/>
      </c>
      <c r="AF10" t="str">
        <f>IF(AND(ISNA(Z10),ISNA(Z11)),"",IF(ISNA(Z10),0,Z10)+IF(ISNA(Z11),0,Z11))</f>
        <v/>
      </c>
    </row>
    <row r="11" spans="2:32" ht="30" customHeight="1" thickBot="1" x14ac:dyDescent="0.3">
      <c r="B11" s="191"/>
      <c r="C11" s="182"/>
      <c r="D11" s="40"/>
      <c r="E11" s="29"/>
      <c r="F11" s="86"/>
      <c r="G11" s="29"/>
      <c r="H11" s="86"/>
      <c r="I11" s="41"/>
      <c r="J11" s="192"/>
      <c r="K11" s="184"/>
      <c r="L11" s="86"/>
      <c r="M11" s="85"/>
      <c r="N11" s="86"/>
      <c r="O11" s="31"/>
      <c r="P11" s="185"/>
      <c r="Q11" s="186"/>
      <c r="R11" s="34"/>
      <c r="U11">
        <f>VLOOKUP(D1&amp;" "&amp;B10,[1]UITSLAGEN!$N$6:$Q$113,4,FALSE)</f>
        <v>4</v>
      </c>
      <c r="V11" t="e">
        <f>VLOOKUP(F1&amp;" "&amp;B10,[1]UITSLAGEN!$N$6:$Q$113,4,FALSE)</f>
        <v>#N/A</v>
      </c>
      <c r="W11">
        <f>VLOOKUP(H1&amp;" "&amp;B10,[1]UITSLAGEN!$N$6:$Q$113,4,FALSE)</f>
        <v>4</v>
      </c>
      <c r="X11" t="e">
        <f>VLOOKUP(J1&amp;" "&amp;B10,[1]UITSLAGEN!$N$6:$Q$113,4,FALSE)</f>
        <v>#N/A</v>
      </c>
      <c r="Y11" t="e">
        <f>VLOOKUP(L1&amp;" "&amp;B10,[1]UITSLAGEN!$N$6:$Q$113,4,FALSE)</f>
        <v>#N/A</v>
      </c>
      <c r="Z11" t="e">
        <f>VLOOKUP(N1&amp;" "&amp;B10,[1]UITSLAGEN!$N$6:$Q$113,4,FALSE)</f>
        <v>#N/A</v>
      </c>
      <c r="AA11">
        <f>IF(AND(ISNA(U10),ISNA(U11)),0,IF(ISNA(U11),0,-VLOOKUP(D1&amp;" "&amp;B10,[1]UITSLAGEN!$N$6:$S$113,5,FALSE))+IF(ISNA(U10),0,VLOOKUP(B10&amp;" "&amp;D1,[1]UITSLAGEN!$N$6:$S$113,5,FALSE)))</f>
        <v>6</v>
      </c>
      <c r="AB11">
        <f>IF(AND(ISNA(V10),ISNA(V11)),0,IF(ISNA(V11),0,-VLOOKUP(F1&amp;" "&amp;B10,[1]UITSLAGEN!$N$6:$S$113,5,FALSE))+IF(ISNA(V10),0,VLOOKUP(B10&amp;" "&amp;F1,[1]UITSLAGEN!$N$6:$S$113,5,FALSE)))</f>
        <v>1</v>
      </c>
      <c r="AC11">
        <f>IF(AND(ISNA(W10),ISNA(W11)),0,IF(ISNA(W11),0,-VLOOKUP(H1&amp;" "&amp;B10,[1]UITSLAGEN!$N$6:$S$113,5,FALSE))+IF(ISNA(W10),0,VLOOKUP(B10&amp;" "&amp;H1,[1]UITSLAGEN!$N$6:$S$113,5,FALSE)))</f>
        <v>14</v>
      </c>
      <c r="AE11">
        <f>IF(AND(ISNA(Y10),ISNA(Y11)),0,IF(ISNA(Y11),0,-VLOOKUP(L1&amp;" "&amp;B10,[1]UITSLAGEN!$N$6:$S$113,5,FALSE))+IF(ISNA(Y10),0,VLOOKUP(B10&amp;" "&amp;L1,[1]UITSLAGEN!$N$6:$S$113,5,FALSE)))</f>
        <v>0</v>
      </c>
      <c r="AF11">
        <f>IF(AND(ISNA(Z10),ISNA(Z11)),0,IF(ISNA(Z11),0,-VLOOKUP(N1&amp;" "&amp;B10,[1]UITSLAGEN!$N$6:$S$113,5,FALSE))+IF(ISNA(Z10),0,VLOOKUP(B10&amp;" "&amp;N1,[1]UITSLAGEN!$N$6:$S$113,5,FALSE)))</f>
        <v>0</v>
      </c>
    </row>
    <row r="12" spans="2:32" ht="30" customHeight="1" x14ac:dyDescent="0.25">
      <c r="B12" s="187" t="s">
        <v>58</v>
      </c>
      <c r="C12" s="176" t="str">
        <f>IF(ISNA(VLOOKUP(B12,[1]teams!$B$1:$C$77,2,FALSE)),"",VLOOKUP(B12,[1]teams!$B$1:$C$77,2,FALSE))</f>
        <v/>
      </c>
      <c r="D12" s="35" t="str">
        <f>AA12</f>
        <v/>
      </c>
      <c r="E12" s="39">
        <f>AA13</f>
        <v>0</v>
      </c>
      <c r="F12" s="92" t="str">
        <f>AB12</f>
        <v/>
      </c>
      <c r="G12" s="39">
        <f>AB13</f>
        <v>0</v>
      </c>
      <c r="H12" s="92" t="str">
        <f>AC12</f>
        <v/>
      </c>
      <c r="I12" s="39">
        <f>AC13</f>
        <v>0</v>
      </c>
      <c r="J12" s="92" t="str">
        <f>AD12</f>
        <v/>
      </c>
      <c r="K12" s="188">
        <f>AD13</f>
        <v>0</v>
      </c>
      <c r="L12" s="189"/>
      <c r="M12" s="190"/>
      <c r="N12" s="92" t="str">
        <f>AF12</f>
        <v/>
      </c>
      <c r="O12" s="93">
        <f>AF13</f>
        <v>0</v>
      </c>
      <c r="P12" s="180">
        <f>IF(NOT(ISTEXT(D12)),D12) +IF(NOT(ISTEXT(F12)),F12)+IF(NOT(ISTEXT(H12)),H12) +IF(NOT(ISTEXT(J12)),J12)+IF(NOT(ISTEXT(L12)),L12) +IF(NOT(ISTEXT(N12)),N12)</f>
        <v>0</v>
      </c>
      <c r="Q12" s="181">
        <f>IF(AND(E12="",G12="",I12="",K12="",M12="",O12=""),"",E12+G12+I12+K12+M12+O12)</f>
        <v>0</v>
      </c>
      <c r="R12" s="23" t="str">
        <f>IF(T12,"",RANK(S12,S4:S15,0)+T12)</f>
        <v/>
      </c>
      <c r="S12">
        <f>IF(C12="",-10000,IF(P12="","",-(RANK(P12,P4:P15,0)*1000-Q12)))</f>
        <v>-10000</v>
      </c>
      <c r="T12" t="b">
        <f>IF(C12="",TRUE)</f>
        <v>1</v>
      </c>
      <c r="U12" t="e">
        <f>VLOOKUP(B12&amp;" "&amp;D1,[1]UITSLAGEN!$N$6:$O$113,2,FALSE)</f>
        <v>#N/A</v>
      </c>
      <c r="V12" t="e">
        <f>VLOOKUP(B12&amp;" "&amp;F1,[1]UITSLAGEN!$N$6:$O$113,2,FALSE)</f>
        <v>#N/A</v>
      </c>
      <c r="W12" t="e">
        <f>VLOOKUP(B12&amp;" "&amp;H1,[1]UITSLAGEN!$N$6:$O$113,2,FALSE)</f>
        <v>#N/A</v>
      </c>
      <c r="X12" t="e">
        <f>VLOOKUP(B12&amp;" "&amp;J1,[1]UITSLAGEN!$N$6:$O$113,2,FALSE)</f>
        <v>#N/A</v>
      </c>
      <c r="Y12" t="e">
        <f>VLOOKUP(B12&amp;" "&amp;L1,[1]UITSLAGEN!$N$6:$O$113,2,FALSE)</f>
        <v>#N/A</v>
      </c>
      <c r="Z12" t="e">
        <f>VLOOKUP(B12&amp;" "&amp;N1,[1]UITSLAGEN!$N$6:$O$113,2,FALSE)</f>
        <v>#N/A</v>
      </c>
      <c r="AA12" t="str">
        <f>IF(AND(ISNA(U12),ISNA(U13)),"",IF(ISNA(U12),0,U12)+IF(ISNA(U13),0,U13))</f>
        <v/>
      </c>
      <c r="AB12" t="str">
        <f>IF(AND(ISNA(V12),ISNA(V13)),"",IF(ISNA(V12),0,V12)+IF(ISNA(V13),0,V13))</f>
        <v/>
      </c>
      <c r="AC12" t="str">
        <f>IF(AND(ISNA(W12),ISNA(W13)),"",IF(ISNA(W12),0,W12)+IF(ISNA(W13),0,W13))</f>
        <v/>
      </c>
      <c r="AD12" t="str">
        <f>IF(AND(ISNA(X12),ISNA(X13)),"",IF(ISNA(X12),0,X12)+IF(ISNA(X13),0,X13))</f>
        <v/>
      </c>
      <c r="AF12" t="str">
        <f>IF(AND(ISNA(Z12),ISNA(Z13)),"",IF(ISNA(Z12),0,Z12)+IF(ISNA(Z13),0,Z13))</f>
        <v/>
      </c>
    </row>
    <row r="13" spans="2:32" ht="30" customHeight="1" thickBot="1" x14ac:dyDescent="0.3">
      <c r="B13" s="191"/>
      <c r="C13" s="182"/>
      <c r="D13" s="40"/>
      <c r="E13" s="29"/>
      <c r="F13" s="86"/>
      <c r="G13" s="29"/>
      <c r="H13" s="86"/>
      <c r="I13" s="29"/>
      <c r="J13" s="86"/>
      <c r="K13" s="41"/>
      <c r="L13" s="192"/>
      <c r="M13" s="184"/>
      <c r="N13" s="86"/>
      <c r="O13" s="142"/>
      <c r="P13" s="185"/>
      <c r="Q13" s="186"/>
      <c r="R13" s="34"/>
      <c r="U13" t="e">
        <f>VLOOKUP(D1&amp;" "&amp;B12,[1]UITSLAGEN!$N$6:$Q$113,4,FALSE)</f>
        <v>#N/A</v>
      </c>
      <c r="V13" t="e">
        <f>VLOOKUP(F1&amp;" "&amp;B12,[1]UITSLAGEN!$N$6:$Q$113,4,FALSE)</f>
        <v>#N/A</v>
      </c>
      <c r="W13" t="e">
        <f>VLOOKUP(H1&amp;" "&amp;B12,[1]UITSLAGEN!$N$6:$Q$113,4,FALSE)</f>
        <v>#N/A</v>
      </c>
      <c r="X13" t="e">
        <f>VLOOKUP(J1&amp;" "&amp;B12,[1]UITSLAGEN!$N$6:$Q$113,4,FALSE)</f>
        <v>#N/A</v>
      </c>
      <c r="Y13" t="e">
        <f>VLOOKUP(L1&amp;" "&amp;B12,[1]UITSLAGEN!$N$6:$Q$113,4,FALSE)</f>
        <v>#N/A</v>
      </c>
      <c r="Z13" t="e">
        <f>VLOOKUP(N1&amp;" "&amp;B12,[1]UITSLAGEN!$N$6:$Q$113,4,FALSE)</f>
        <v>#N/A</v>
      </c>
      <c r="AA13">
        <f>IF(AND(ISNA(U12),ISNA(U13)),0,IF(ISNA(U13),0,-VLOOKUP(D1&amp;" "&amp;B12,[1]UITSLAGEN!$N$6:$S$113,5,FALSE))+IF(ISNA(U12),0,VLOOKUP(B12&amp;" "&amp;D1,[1]UITSLAGEN!$N$6:$S$113,5,FALSE)))</f>
        <v>0</v>
      </c>
      <c r="AB13">
        <f>IF(AND(ISNA(V12),ISNA(V13)),0,IF(ISNA(V13),0,-VLOOKUP(F1&amp;" "&amp;B12,[1]UITSLAGEN!$N$6:$S$113,5,FALSE))+IF(ISNA(V12),0,VLOOKUP(B12&amp;" "&amp;F1,[1]UITSLAGEN!$N$6:$S$113,5,FALSE)))</f>
        <v>0</v>
      </c>
      <c r="AC13">
        <f>IF(AND(ISNA(W12),ISNA(W13)),0,IF(ISNA(W13),0,-VLOOKUP(H1&amp;" "&amp;B12,[1]UITSLAGEN!$N$6:$S$113,5,FALSE))+IF(ISNA(W12),0,VLOOKUP(B12&amp;" "&amp;H1,[1]UITSLAGEN!$N$6:$S$113,5,FALSE)))</f>
        <v>0</v>
      </c>
      <c r="AD13">
        <f>IF(AND(ISNA(X12),ISNA(X13)),0,IF(ISNA(X13),0,-VLOOKUP(J1&amp;" "&amp;B12,[1]UITSLAGEN!$N$6:$S$113,5,FALSE))+IF(ISNA(X12),0,VLOOKUP(B12&amp;" "&amp;J1,[1]UITSLAGEN!$N$6:$S$113,5,FALSE)))</f>
        <v>0</v>
      </c>
      <c r="AF13">
        <f>IF(AND(ISNA(Z12),ISNA(Z13)),0,IF(ISNA(Z13),0,-VLOOKUP(N1&amp;" "&amp;B12,[1]UITSLAGEN!$N$6:$S$113,5,FALSE))+IF(ISNA(Z12),0,VLOOKUP(B12&amp;" "&amp;N1,[1]UITSLAGEN!$N$6:$S$113,5,FALSE)))</f>
        <v>0</v>
      </c>
    </row>
    <row r="14" spans="2:32" ht="30" customHeight="1" x14ac:dyDescent="0.25">
      <c r="B14" s="187" t="s">
        <v>59</v>
      </c>
      <c r="C14" s="176" t="str">
        <f>IF(ISNA(VLOOKUP(B14,[1]teams!$B$1:$C$77,2,FALSE)),"",VLOOKUP(B14,[1]teams!$B$1:$C$77,2,FALSE))</f>
        <v/>
      </c>
      <c r="D14" s="35" t="str">
        <f>AA14</f>
        <v/>
      </c>
      <c r="E14" s="77">
        <f>AA15</f>
        <v>0</v>
      </c>
      <c r="F14" s="92" t="str">
        <f>AB14</f>
        <v/>
      </c>
      <c r="G14" s="77">
        <f>AB15</f>
        <v>0</v>
      </c>
      <c r="H14" s="92" t="str">
        <f>AC14</f>
        <v/>
      </c>
      <c r="I14" s="77">
        <f>AC15</f>
        <v>0</v>
      </c>
      <c r="J14" s="92" t="str">
        <f>AD14</f>
        <v/>
      </c>
      <c r="K14" s="77">
        <f>AD15</f>
        <v>0</v>
      </c>
      <c r="L14" s="92" t="str">
        <f>AE14</f>
        <v/>
      </c>
      <c r="M14" s="188">
        <f>AE15</f>
        <v>0</v>
      </c>
      <c r="N14" s="189"/>
      <c r="O14" s="190"/>
      <c r="P14" s="180">
        <f>IF(NOT(ISTEXT(D14)),D14) +IF(NOT(ISTEXT(F14)),F14)+IF(NOT(ISTEXT(H14)),H14) +IF(NOT(ISTEXT(J14)),J14)+IF(NOT(ISTEXT(L14)),L14) +IF(NOT(ISTEXT(N14)),N14)</f>
        <v>0</v>
      </c>
      <c r="Q14" s="181">
        <f>IF(AND(E14="",G14="",I14="",K14="",M14="",O14=""),"",E14+G14+I14+K14+M14+O14)</f>
        <v>0</v>
      </c>
      <c r="R14" s="23" t="str">
        <f>IF(T14,"",RANK(S14,S4:S15,0)+T14)</f>
        <v/>
      </c>
      <c r="S14">
        <f>IF(C14="",-10000,IF(P14="","",-(RANK(P14,P4:P15,0)*1000-Q14)))</f>
        <v>-10000</v>
      </c>
      <c r="T14" t="b">
        <f>IF(C14="",TRUE)</f>
        <v>1</v>
      </c>
      <c r="U14" t="e">
        <f>VLOOKUP(B14&amp;" "&amp;D1,[1]UITSLAGEN!$N$6:$O$113,2,FALSE)</f>
        <v>#N/A</v>
      </c>
      <c r="V14" t="e">
        <f>VLOOKUP(B14&amp;" "&amp;F1,[1]UITSLAGEN!$N$6:$O$113,2,FALSE)</f>
        <v>#N/A</v>
      </c>
      <c r="W14" t="e">
        <f>VLOOKUP(B14&amp;" "&amp;H1,[1]UITSLAGEN!$N$6:$O$113,2,FALSE)</f>
        <v>#N/A</v>
      </c>
      <c r="X14" t="e">
        <f>VLOOKUP(B14&amp;" "&amp;J1,[1]UITSLAGEN!$N$6:$O$113,2,FALSE)</f>
        <v>#N/A</v>
      </c>
      <c r="Y14" t="e">
        <f>VLOOKUP(B14&amp;" "&amp;L1,[1]UITSLAGEN!$N$6:$O$113,2,FALSE)</f>
        <v>#N/A</v>
      </c>
      <c r="Z14" t="e">
        <f>VLOOKUP(B14&amp;" "&amp;N1,[1]UITSLAGEN!$N$6:$O$113,2,FALSE)</f>
        <v>#N/A</v>
      </c>
      <c r="AA14" t="str">
        <f>IF(AND(ISNA(U14),ISNA(U15)),"",IF(ISNA(U14),0,U14)+IF(ISNA(U15),0,U15))</f>
        <v/>
      </c>
      <c r="AB14" t="str">
        <f>IF(AND(ISNA(V14),ISNA(V15)),"",IF(ISNA(V14),0,V14)+IF(ISNA(V15),0,V15))</f>
        <v/>
      </c>
      <c r="AC14" t="str">
        <f>IF(AND(ISNA(W14),ISNA(W15)),"",IF(ISNA(W14),0,W14)+IF(ISNA(W15),0,W15))</f>
        <v/>
      </c>
      <c r="AD14" t="str">
        <f>IF(AND(ISNA(X14),ISNA(X15)),"",IF(ISNA(X14),0,X14)+IF(ISNA(X15),0,X15))</f>
        <v/>
      </c>
      <c r="AE14" t="str">
        <f>IF(AND(ISNA(Y14),ISNA(Y15)),"",IF(ISNA(Y14),0,Y14)+IF(ISNA(Y15),0,Y15))</f>
        <v/>
      </c>
    </row>
    <row r="15" spans="2:32" ht="30" customHeight="1" thickBot="1" x14ac:dyDescent="0.3">
      <c r="B15" s="191"/>
      <c r="C15" s="182"/>
      <c r="D15" s="102"/>
      <c r="E15" s="55"/>
      <c r="F15" s="103"/>
      <c r="G15" s="55"/>
      <c r="H15" s="103"/>
      <c r="I15" s="55"/>
      <c r="J15" s="103"/>
      <c r="K15" s="55"/>
      <c r="L15" s="103"/>
      <c r="M15" s="54"/>
      <c r="N15" s="193"/>
      <c r="O15" s="194"/>
      <c r="P15" s="185"/>
      <c r="Q15" s="186"/>
      <c r="R15" s="34"/>
      <c r="U15" t="e">
        <f>VLOOKUP(D1&amp;" "&amp;B14,[1]UITSLAGEN!$N$6:$Q$113,4,FALSE)</f>
        <v>#N/A</v>
      </c>
      <c r="V15" t="e">
        <f>VLOOKUP(F1&amp;" "&amp;B14,[1]UITSLAGEN!$N$6:$Q$113,4,FALSE)</f>
        <v>#N/A</v>
      </c>
      <c r="W15" t="e">
        <f>VLOOKUP(H1&amp;" "&amp;B14,[1]UITSLAGEN!$N$6:$Q$113,4,FALSE)</f>
        <v>#N/A</v>
      </c>
      <c r="X15" t="e">
        <f>VLOOKUP(J1&amp;" "&amp;B14,[1]UITSLAGEN!$N$6:$Q$113,4,FALSE)</f>
        <v>#N/A</v>
      </c>
      <c r="Y15" t="e">
        <f>VLOOKUP(L1&amp;" "&amp;B14,[1]UITSLAGEN!$N$6:$Q$113,4,FALSE)</f>
        <v>#N/A</v>
      </c>
      <c r="Z15" t="e">
        <f>VLOOKUP(N1&amp;" "&amp;B14,[1]UITSLAGEN!$N$6:$Q$113,4,FALSE)</f>
        <v>#N/A</v>
      </c>
      <c r="AA15">
        <f>IF(AND(ISNA(U14),ISNA(U15)),0,IF(ISNA(U15),0,-VLOOKUP(D1&amp;" "&amp;B14,[1]UITSLAGEN!$N$6:$S$113,5,FALSE))+IF(ISNA(U14),0,VLOOKUP(B14&amp;" "&amp;D1,[1]UITSLAGEN!$N$6:$S$113,5,FALSE)))</f>
        <v>0</v>
      </c>
      <c r="AB15">
        <f>IF(AND(ISNA(V14),ISNA(V15)),0,IF(ISNA(V15),0,-VLOOKUP(F1&amp;" "&amp;B14,[1]UITSLAGEN!$N$6:$S$113,5,FALSE))+IF(ISNA(V14),0,VLOOKUP(B14&amp;" "&amp;F1,[1]UITSLAGEN!$N$6:$S$113,5,FALSE)))</f>
        <v>0</v>
      </c>
      <c r="AC15">
        <f>IF(AND(ISNA(W14),ISNA(W15)),0,IF(ISNA(W15),0,-VLOOKUP(H1&amp;" "&amp;B14,[1]UITSLAGEN!$N$6:$S$113,5,FALSE))+IF(ISNA(W14),0,VLOOKUP(B14&amp;" "&amp;H1,[1]UITSLAGEN!$N$6:$S$113,5,FALSE)))</f>
        <v>0</v>
      </c>
      <c r="AD15">
        <f>IF(AND(ISNA(X14),ISNA(X15)),0,IF(ISNA(X15),0,-VLOOKUP(J1&amp;" "&amp;B14,[1]UITSLAGEN!$N$6:$S$113,5,FALSE))+IF(ISNA(X14),0,VLOOKUP(B14&amp;" "&amp;J1,[1]UITSLAGEN!$N$6:$S$113,5,FALSE)))</f>
        <v>0</v>
      </c>
      <c r="AE15">
        <f>IF(AND(ISNA(Y14),ISNA(Y15)),0,IF(ISNA(Y15),0,-VLOOKUP(L1&amp;" "&amp;B14,[1]UITSLAGEN!$N$6:$S$113,5,FALSE))+IF(ISNA(Y14),0,VLOOKUP(B14&amp;" "&amp;L1,[1]UITSLAGEN!$N$6:$S$113,5,FALSE)))</f>
        <v>0</v>
      </c>
    </row>
    <row r="16" spans="2:32" ht="22.35" customHeight="1" thickBot="1" x14ac:dyDescent="0.3">
      <c r="D16" t="str">
        <f>B19</f>
        <v>6-B1</v>
      </c>
      <c r="F16" t="str">
        <f>B21</f>
        <v>6-B2</v>
      </c>
      <c r="H16" t="str">
        <f>B23</f>
        <v>6-B3</v>
      </c>
      <c r="J16" t="str">
        <f>B25</f>
        <v>6-B4</v>
      </c>
      <c r="L16" t="str">
        <f>B27</f>
        <v>6-B5</v>
      </c>
      <c r="N16" t="str">
        <f>B29</f>
        <v>6-B6</v>
      </c>
    </row>
    <row r="17" spans="2:32" ht="30" customHeight="1" x14ac:dyDescent="0.25">
      <c r="B17" s="164" t="s">
        <v>53</v>
      </c>
      <c r="C17" s="165" t="s">
        <v>10</v>
      </c>
      <c r="D17" s="166" t="str">
        <f>+C19</f>
        <v>Sp.Stad Volleyknallers</v>
      </c>
      <c r="E17" s="167"/>
      <c r="F17" s="166" t="str">
        <f>+C21</f>
        <v>SAS Power</v>
      </c>
      <c r="G17" s="167"/>
      <c r="H17" s="166" t="str">
        <f>+C23</f>
        <v>Sp.St.Bananenridders</v>
      </c>
      <c r="I17" s="167"/>
      <c r="J17" s="166" t="str">
        <f>+C25</f>
        <v>Sp.Stad Watermeloenen</v>
      </c>
      <c r="K17" s="167"/>
      <c r="L17" s="166" t="str">
        <f>+C27</f>
        <v/>
      </c>
      <c r="M17" s="167"/>
      <c r="N17" s="166" t="str">
        <f>+C29</f>
        <v/>
      </c>
      <c r="O17" s="167"/>
      <c r="P17" s="166" t="s">
        <v>2</v>
      </c>
      <c r="Q17" s="167"/>
      <c r="R17" s="168" t="s">
        <v>3</v>
      </c>
    </row>
    <row r="18" spans="2:32" ht="30" customHeight="1" thickBot="1" x14ac:dyDescent="0.3">
      <c r="B18" s="169"/>
      <c r="C18" s="170"/>
      <c r="D18" s="171"/>
      <c r="E18" s="172"/>
      <c r="F18" s="173"/>
      <c r="G18" s="174"/>
      <c r="H18" s="173"/>
      <c r="I18" s="174"/>
      <c r="J18" s="173"/>
      <c r="K18" s="174"/>
      <c r="L18" s="173"/>
      <c r="M18" s="174"/>
      <c r="N18" s="173"/>
      <c r="O18" s="174"/>
      <c r="P18" s="171"/>
      <c r="Q18" s="172"/>
      <c r="R18" s="175"/>
    </row>
    <row r="19" spans="2:32" ht="30" customHeight="1" x14ac:dyDescent="0.25">
      <c r="B19" s="187" t="s">
        <v>60</v>
      </c>
      <c r="C19" s="176" t="str">
        <f>IF(ISNA(VLOOKUP(B19,[1]teams!$B$1:$C$77,2,FALSE)),"",VLOOKUP(B19,[1]teams!$B$1:$C$77,2,FALSE))</f>
        <v>Sp.Stad Volleyknallers</v>
      </c>
      <c r="D19" s="177"/>
      <c r="E19" s="178"/>
      <c r="F19" s="20">
        <f>AB19</f>
        <v>4</v>
      </c>
      <c r="G19" s="19">
        <f>AB20</f>
        <v>39</v>
      </c>
      <c r="H19" s="179">
        <f>AC19</f>
        <v>2</v>
      </c>
      <c r="I19" s="19">
        <f>AC20</f>
        <v>0</v>
      </c>
      <c r="J19" s="179">
        <f>AD19</f>
        <v>4</v>
      </c>
      <c r="K19" s="19">
        <f>AD20</f>
        <v>15</v>
      </c>
      <c r="L19" s="179" t="str">
        <f>AE19</f>
        <v/>
      </c>
      <c r="M19" s="19">
        <f>AE20</f>
        <v>0</v>
      </c>
      <c r="N19" s="20" t="str">
        <f>AF19</f>
        <v/>
      </c>
      <c r="O19" s="21">
        <f>AF20</f>
        <v>0</v>
      </c>
      <c r="P19" s="180">
        <f>IF(NOT(ISTEXT(D19)),D19) +IF(NOT(ISTEXT(F19)),F19)+IF(NOT(ISTEXT(H19)),H19) +IF(NOT(ISTEXT(J19)),J19)+IF(NOT(ISTEXT(L19)),L19) +IF(NOT(ISTEXT(N19)),N19)</f>
        <v>10</v>
      </c>
      <c r="Q19" s="181">
        <f>IF(AND(E19="",G19="",I19="",K19="",M19="",O19=""),"",E19+G19+I19+K19+M19+O19)</f>
        <v>54</v>
      </c>
      <c r="R19" s="23">
        <f>IF(T19,"",RANK(S19,S19:S30,0)+T19)</f>
        <v>1</v>
      </c>
      <c r="S19">
        <f>IF(C19="",-10000,IF(P19="","",-(RANK(P19,P19:P30,0)*1000-Q19)))</f>
        <v>-946</v>
      </c>
      <c r="T19" t="b">
        <f>IF(C19="",TRUE)</f>
        <v>0</v>
      </c>
      <c r="U19" t="e">
        <f>VLOOKUP(B19&amp;" "&amp;D16,[1]UITSLAGEN!$N$6:$O$113,2,FALSE)</f>
        <v>#N/A</v>
      </c>
      <c r="V19">
        <f>VLOOKUP(B19&amp;" "&amp;F16,[1]UITSLAGEN!$N$6:$O$113,2,FALSE)</f>
        <v>4</v>
      </c>
      <c r="W19" t="e">
        <f>VLOOKUP(B19&amp;" "&amp;H16,[1]UITSLAGEN!$N$6:$O$113,2,FALSE)</f>
        <v>#N/A</v>
      </c>
      <c r="X19">
        <f>VLOOKUP(B19&amp;" "&amp;J16,[1]UITSLAGEN!$N$6:$O$113,2,FALSE)</f>
        <v>4</v>
      </c>
      <c r="Y19" t="e">
        <f>VLOOKUP(B19&amp;" "&amp;L16,[1]UITSLAGEN!$N$6:$O$113,2,FALSE)</f>
        <v>#N/A</v>
      </c>
      <c r="Z19" t="e">
        <f>VLOOKUP(B19&amp;" "&amp;N16,[1]UITSLAGEN!$N$6:$O$113,2,FALSE)</f>
        <v>#N/A</v>
      </c>
      <c r="AA19" t="str">
        <f t="shared" ref="AA19:AF19" si="1">IF(AND(ISNA(U19),ISNA(U20)),"",IF(ISNA(U19),0,U19)+IF(ISNA(U20),0,U20))</f>
        <v/>
      </c>
      <c r="AB19">
        <f t="shared" si="1"/>
        <v>4</v>
      </c>
      <c r="AC19">
        <f t="shared" si="1"/>
        <v>2</v>
      </c>
      <c r="AD19">
        <f t="shared" si="1"/>
        <v>4</v>
      </c>
      <c r="AE19" t="str">
        <f t="shared" si="1"/>
        <v/>
      </c>
      <c r="AF19" t="str">
        <f t="shared" si="1"/>
        <v/>
      </c>
    </row>
    <row r="20" spans="2:32" ht="30" customHeight="1" thickBot="1" x14ac:dyDescent="0.3">
      <c r="B20" s="191"/>
      <c r="C20" s="182"/>
      <c r="D20" s="183"/>
      <c r="E20" s="184"/>
      <c r="F20" s="76"/>
      <c r="G20" s="85"/>
      <c r="H20" s="86"/>
      <c r="I20" s="29"/>
      <c r="J20" s="86"/>
      <c r="K20" s="29"/>
      <c r="L20" s="86"/>
      <c r="M20" s="29"/>
      <c r="N20" s="30"/>
      <c r="O20" s="31"/>
      <c r="P20" s="185"/>
      <c r="Q20" s="186"/>
      <c r="R20" s="34"/>
      <c r="U20" t="e">
        <f>VLOOKUP(D16&amp;" "&amp;B19,[1]UITSLAGEN!$N$6:$Q$113,4,FALSE)</f>
        <v>#N/A</v>
      </c>
      <c r="V20" t="e">
        <f>VLOOKUP(F16&amp;" "&amp;B19,[1]UITSLAGEN!$N$6:$Q$113,4,FALSE)</f>
        <v>#N/A</v>
      </c>
      <c r="W20">
        <f>VLOOKUP(H16&amp;" "&amp;B19,[1]UITSLAGEN!$N$6:$Q$113,4,FALSE)</f>
        <v>2</v>
      </c>
      <c r="X20" t="e">
        <f>VLOOKUP(J16&amp;" "&amp;B19,[1]UITSLAGEN!$N$6:$Q$113,4,FALSE)</f>
        <v>#N/A</v>
      </c>
      <c r="Y20" t="e">
        <f>VLOOKUP(L16&amp;" "&amp;B19,[1]UITSLAGEN!$N$6:$Q$113,4,FALSE)</f>
        <v>#N/A</v>
      </c>
      <c r="Z20" t="e">
        <f>VLOOKUP(N16&amp;" "&amp;B19,[1]UITSLAGEN!$N$6:$Q$113,4,FALSE)</f>
        <v>#N/A</v>
      </c>
      <c r="AB20">
        <f>IF(AND(ISNA(V19),ISNA(V20)),0,IF(ISNA(V20),0,-VLOOKUP(F16&amp;" "&amp;B19,[1]UITSLAGEN!$N$6:$S$113,5,FALSE))+IF(ISNA(V19),0,VLOOKUP(B19&amp;" "&amp;F16,[1]UITSLAGEN!$N$6:$S$113,5,FALSE)))</f>
        <v>39</v>
      </c>
      <c r="AC20">
        <f>IF(AND(ISNA(W19),ISNA(W20)),0,IF(ISNA(W20),0,-VLOOKUP(H16&amp;" "&amp;B19,[1]UITSLAGEN!$N$6:$S$113,5,FALSE))+IF(ISNA(W19),0,VLOOKUP(B19&amp;" "&amp;H16,[1]UITSLAGEN!$N$6:$S$113,5,FALSE)))</f>
        <v>0</v>
      </c>
      <c r="AD20">
        <f>IF(AND(ISNA(X19),ISNA(X20)),0,IF(ISNA(X20),0,-VLOOKUP(J16&amp;" "&amp;B19,[1]UITSLAGEN!$N$6:$S$113,5,FALSE))+IF(ISNA(X19),0,VLOOKUP(B19&amp;" "&amp;J16,[1]UITSLAGEN!$N$6:$S$113,5,FALSE)))</f>
        <v>15</v>
      </c>
      <c r="AE20">
        <f>IF(AND(ISNA(Y19),ISNA(Y20)),0,IF(ISNA(Y20),0,-VLOOKUP(L16&amp;" "&amp;B19,[1]UITSLAGEN!$N$6:$S$113,5,FALSE))+IF(ISNA(Y19),0,VLOOKUP(B19&amp;" "&amp;L16,[1]UITSLAGEN!$N$6:$S$113,5,FALSE)))</f>
        <v>0</v>
      </c>
      <c r="AF20">
        <f>IF(AND(ISNA(Z19),ISNA(Z20)),0,IF(ISNA(Z20),0,-VLOOKUP(N16&amp;" "&amp;B19,[1]UITSLAGEN!$N$6:$S$113,5,FALSE))+IF(ISNA(Z19),0,VLOOKUP(B19&amp;" "&amp;N16,[1]UITSLAGEN!$N$6:$S$113,5,FALSE)))</f>
        <v>0</v>
      </c>
    </row>
    <row r="21" spans="2:32" ht="30" customHeight="1" x14ac:dyDescent="0.25">
      <c r="B21" s="187" t="s">
        <v>61</v>
      </c>
      <c r="C21" s="176" t="str">
        <f>IF(ISNA(VLOOKUP(B21,[1]teams!$B$1:$C$77,2,FALSE)),"",VLOOKUP(B21,[1]teams!$B$1:$C$77,2,FALSE))</f>
        <v>SAS Power</v>
      </c>
      <c r="D21" s="89">
        <f>AA21</f>
        <v>0</v>
      </c>
      <c r="E21" s="188">
        <f>AA22</f>
        <v>-39</v>
      </c>
      <c r="F21" s="189"/>
      <c r="G21" s="190"/>
      <c r="H21" s="78">
        <f>AC21</f>
        <v>0</v>
      </c>
      <c r="I21" s="39">
        <f>AC22</f>
        <v>-3</v>
      </c>
      <c r="J21" s="78">
        <f>AD21</f>
        <v>0</v>
      </c>
      <c r="K21" s="36">
        <f>AD22</f>
        <v>-25</v>
      </c>
      <c r="L21" s="92" t="str">
        <f>AE21</f>
        <v/>
      </c>
      <c r="M21" s="39">
        <f>AE22</f>
        <v>0</v>
      </c>
      <c r="N21" s="76" t="str">
        <f>AF21</f>
        <v/>
      </c>
      <c r="O21" s="93">
        <f>AF22</f>
        <v>0</v>
      </c>
      <c r="P21" s="180">
        <f>IF(NOT(ISTEXT(D21)),D21) +IF(NOT(ISTEXT(F21)),F21)+IF(NOT(ISTEXT(H21)),H21) +IF(NOT(ISTEXT(J21)),J21)+IF(NOT(ISTEXT(L21)),L21) +IF(NOT(ISTEXT(N21)),N21)</f>
        <v>0</v>
      </c>
      <c r="Q21" s="181">
        <f>IF(AND(E21="",G21="",I21="",K21="",M21="",O21=""),"",E21+G21+I21+K21+M21+O21)</f>
        <v>-67</v>
      </c>
      <c r="R21" s="23">
        <f>IF(T21,"",RANK(S21,S19:S30,0)+T21)</f>
        <v>4</v>
      </c>
      <c r="S21">
        <f>IF(C21="",-10000,IF(P21="","",-(RANK(P21,P19:P30,0)*1000-Q21)))</f>
        <v>-4067</v>
      </c>
      <c r="T21" t="b">
        <f>IF(C21="",TRUE)</f>
        <v>0</v>
      </c>
      <c r="U21" t="e">
        <f>VLOOKUP(B21&amp;" "&amp;D16,[1]UITSLAGEN!$N$6:$O$113,2,FALSE)</f>
        <v>#N/A</v>
      </c>
      <c r="V21" t="e">
        <f>VLOOKUP(B21&amp;" "&amp;F16,[1]UITSLAGEN!$N$6:$O$113,2,FALSE)</f>
        <v>#N/A</v>
      </c>
      <c r="W21">
        <f>VLOOKUP(B21&amp;" "&amp;H16,[1]UITSLAGEN!$N$6:$O$113,2,FALSE)</f>
        <v>0</v>
      </c>
      <c r="X21" t="e">
        <f>VLOOKUP(B21&amp;" "&amp;J16,[1]UITSLAGEN!$N$6:$O$113,2,FALSE)</f>
        <v>#N/A</v>
      </c>
      <c r="Y21" t="e">
        <f>VLOOKUP(B21&amp;" "&amp;L16,[1]UITSLAGEN!$N$6:$O$113,2,FALSE)</f>
        <v>#N/A</v>
      </c>
      <c r="Z21" t="e">
        <f>VLOOKUP(B21&amp;" "&amp;N16,[1]UITSLAGEN!$N$6:$O$113,2,FALSE)</f>
        <v>#N/A</v>
      </c>
      <c r="AA21">
        <f>IF(AND(ISNA(U21),ISNA(U22)),"",IF(ISNA(U21),0,U21)+IF(ISNA(U22),0,U22))</f>
        <v>0</v>
      </c>
      <c r="AC21">
        <f>IF(AND(ISNA(W21),ISNA(W22)),"",IF(ISNA(W21),0,W21)+IF(ISNA(W22),0,W22))</f>
        <v>0</v>
      </c>
      <c r="AD21">
        <f>IF(AND(ISNA(X21),ISNA(X22)),"",IF(ISNA(X21),0,X21)+IF(ISNA(X22),0,X22))</f>
        <v>0</v>
      </c>
      <c r="AE21" t="str">
        <f>IF(AND(ISNA(Y21),ISNA(Y22)),"",IF(ISNA(Y21),0,Y21)+IF(ISNA(Y22),0,Y22))</f>
        <v/>
      </c>
      <c r="AF21" t="str">
        <f>IF(AND(ISNA(Z21),ISNA(Z22)),"",IF(ISNA(Z21),0,Z21)+IF(ISNA(Z22),0,Z22))</f>
        <v/>
      </c>
    </row>
    <row r="22" spans="2:32" ht="30" customHeight="1" thickBot="1" x14ac:dyDescent="0.3">
      <c r="B22" s="191"/>
      <c r="C22" s="182"/>
      <c r="D22" s="40"/>
      <c r="E22" s="41"/>
      <c r="F22" s="192"/>
      <c r="G22" s="184"/>
      <c r="H22" s="78"/>
      <c r="I22" s="85"/>
      <c r="J22" s="86"/>
      <c r="K22" s="41"/>
      <c r="L22" s="86"/>
      <c r="M22" s="29"/>
      <c r="N22" s="30"/>
      <c r="O22" s="31"/>
      <c r="P22" s="185"/>
      <c r="Q22" s="186"/>
      <c r="R22" s="34"/>
      <c r="U22">
        <f>VLOOKUP(D16&amp;" "&amp;B21,[1]UITSLAGEN!$N$6:$Q$113,4,FALSE)</f>
        <v>0</v>
      </c>
      <c r="V22" t="e">
        <f>VLOOKUP(F16&amp;" "&amp;B21,[1]UITSLAGEN!$N$6:$Q$113,4,FALSE)</f>
        <v>#N/A</v>
      </c>
      <c r="W22" t="e">
        <f>VLOOKUP(H16&amp;" "&amp;B21,[1]UITSLAGEN!$N$6:$Q$113,4,FALSE)</f>
        <v>#N/A</v>
      </c>
      <c r="X22">
        <f>VLOOKUP(J16&amp;" "&amp;B21,[1]UITSLAGEN!$N$6:$Q$113,4,FALSE)</f>
        <v>0</v>
      </c>
      <c r="Y22" t="e">
        <f>VLOOKUP(L16&amp;" "&amp;B21,[1]UITSLAGEN!$N$6:$Q$113,4,FALSE)</f>
        <v>#N/A</v>
      </c>
      <c r="Z22" t="e">
        <f>VLOOKUP(N16&amp;" "&amp;B21,[1]UITSLAGEN!$N$6:$Q$113,4,FALSE)</f>
        <v>#N/A</v>
      </c>
      <c r="AA22">
        <f>IF(AND(ISNA(U21),ISNA(U22)),0,IF(ISNA(U22),0,-VLOOKUP(D16&amp;" "&amp;B21,[1]UITSLAGEN!$N$6:$S$113,5,FALSE))+IF(ISNA(U21),0,VLOOKUP(B21&amp;" "&amp;D16,[1]UITSLAGEN!$N$6:$S$113,5,FALSE)))</f>
        <v>-39</v>
      </c>
      <c r="AC22">
        <f>IF(AND(ISNA(W21),ISNA(W22)),0,IF(ISNA(W22),0,-VLOOKUP(H16&amp;" "&amp;B21,[1]UITSLAGEN!$N$6:$S$113,5,FALSE))+IF(ISNA(W21),0,VLOOKUP(B21&amp;" "&amp;H16,[1]UITSLAGEN!$N$6:$S$113,5,FALSE)))</f>
        <v>-3</v>
      </c>
      <c r="AD22">
        <f>IF(AND(ISNA(X21),ISNA(X22)),0,IF(ISNA(X22),0,-VLOOKUP(J16&amp;" "&amp;B21,[1]UITSLAGEN!$N$6:$S$113,5,FALSE))+IF(ISNA(X21),0,VLOOKUP(B21&amp;" "&amp;J16,[1]UITSLAGEN!$N$6:$S$113,5,FALSE)))</f>
        <v>-25</v>
      </c>
      <c r="AE22">
        <f>IF(AND(ISNA(Y21),ISNA(Y22)),0,IF(ISNA(Y22),0,-VLOOKUP(L16&amp;" "&amp;B21,[1]UITSLAGEN!$N$6:$S$113,5,FALSE))+IF(ISNA(Y21),0,VLOOKUP(B21&amp;" "&amp;L16,[1]UITSLAGEN!$N$6:$S$113,5,FALSE)))</f>
        <v>0</v>
      </c>
      <c r="AF22">
        <f>IF(AND(ISNA(Z21),ISNA(Z22)),0,IF(ISNA(Z22),0,-VLOOKUP(N16&amp;" "&amp;B21,[1]UITSLAGEN!$N$6:$S$113,5,FALSE))+IF(ISNA(Z21),0,VLOOKUP(B21&amp;" "&amp;N16,[1]UITSLAGEN!$N$6:$S$113,5,FALSE)))</f>
        <v>0</v>
      </c>
    </row>
    <row r="23" spans="2:32" ht="30" customHeight="1" x14ac:dyDescent="0.25">
      <c r="B23" s="187" t="s">
        <v>62</v>
      </c>
      <c r="C23" s="176" t="str">
        <f>IF(ISNA(VLOOKUP(B23,[1]teams!$B$1:$C$77,2,FALSE)),"",VLOOKUP(B23,[1]teams!$B$1:$C$77,2,FALSE))</f>
        <v>Sp.St.Bananenridders</v>
      </c>
      <c r="D23" s="89">
        <f>AA23</f>
        <v>2</v>
      </c>
      <c r="E23" s="106">
        <f>AA24</f>
        <v>0</v>
      </c>
      <c r="F23" s="78">
        <f>AB23</f>
        <v>4</v>
      </c>
      <c r="G23" s="36">
        <f>AB24</f>
        <v>3</v>
      </c>
      <c r="H23" s="189"/>
      <c r="I23" s="190"/>
      <c r="J23" s="97">
        <f>AD23</f>
        <v>1</v>
      </c>
      <c r="K23" s="39">
        <f>AD24</f>
        <v>-10</v>
      </c>
      <c r="L23" s="92" t="str">
        <f>AE23</f>
        <v/>
      </c>
      <c r="M23" s="39">
        <f>AE24</f>
        <v>0</v>
      </c>
      <c r="N23" s="76" t="str">
        <f>AF23</f>
        <v/>
      </c>
      <c r="O23" s="93">
        <f>AF24</f>
        <v>0</v>
      </c>
      <c r="P23" s="180">
        <f>IF(NOT(ISTEXT(D23)),D23) +IF(NOT(ISTEXT(F23)),F23)+IF(NOT(ISTEXT(H23)),H23) +IF(NOT(ISTEXT(J23)),J23)+IF(NOT(ISTEXT(L23)),L23) +IF(NOT(ISTEXT(N23)),N23)</f>
        <v>7</v>
      </c>
      <c r="Q23" s="181">
        <f>IF(AND(E23="",G23="",I23="",K23="",M23="",O23=""),"",E23+G23+I23+K23+M23+O23)</f>
        <v>-7</v>
      </c>
      <c r="R23" s="23">
        <f>IF(T23,"",RANK(S23,S19:S30,0)+T23)</f>
        <v>3</v>
      </c>
      <c r="S23">
        <f>IF(C23="",-10000,IF(P23="","",-(RANK(P23,P19:P30,0)*1000-Q23)))</f>
        <v>-2007</v>
      </c>
      <c r="T23" t="b">
        <f>IF(C23="",TRUE)</f>
        <v>0</v>
      </c>
      <c r="U23">
        <f>VLOOKUP(B23&amp;" "&amp;D16,[1]UITSLAGEN!$N$6:$O$113,2,FALSE)</f>
        <v>2</v>
      </c>
      <c r="V23" t="e">
        <f>VLOOKUP(B23&amp;" "&amp;F16,[1]UITSLAGEN!$N$6:$O$113,2,FALSE)</f>
        <v>#N/A</v>
      </c>
      <c r="W23" t="e">
        <f>VLOOKUP(B23&amp;" "&amp;H16,[1]UITSLAGEN!$N$6:$O$113,2,FALSE)</f>
        <v>#N/A</v>
      </c>
      <c r="X23">
        <f>VLOOKUP(B23&amp;" "&amp;J16,[1]UITSLAGEN!$N$6:$O$113,2,FALSE)</f>
        <v>1</v>
      </c>
      <c r="Y23" t="e">
        <f>VLOOKUP(B23&amp;" "&amp;L16,[1]UITSLAGEN!$N$6:$O$113,2,FALSE)</f>
        <v>#N/A</v>
      </c>
      <c r="Z23" t="e">
        <f>VLOOKUP(B23&amp;" "&amp;N16,[1]UITSLAGEN!$N$6:$O$113,2,FALSE)</f>
        <v>#N/A</v>
      </c>
      <c r="AA23">
        <f>IF(AND(ISNA(U23),ISNA(U24)),"",IF(ISNA(U23),0,U23)+IF(ISNA(U24),0,U24))</f>
        <v>2</v>
      </c>
      <c r="AB23">
        <f>IF(AND(ISNA(V23),ISNA(V24)),"",IF(ISNA(V23),0,V23)+IF(ISNA(V24),0,V24))</f>
        <v>4</v>
      </c>
      <c r="AD23">
        <f>IF(AND(ISNA(X23),ISNA(X24)),"",IF(ISNA(X23),0,X23)+IF(ISNA(X24),0,X24))</f>
        <v>1</v>
      </c>
      <c r="AE23" t="str">
        <f>IF(AND(ISNA(Y23),ISNA(Y24)),"",IF(ISNA(Y23),0,Y23)+IF(ISNA(Y24),0,Y24))</f>
        <v/>
      </c>
      <c r="AF23" t="str">
        <f>IF(AND(ISNA(Z23),ISNA(Z24)),"",IF(ISNA(Z23),0,Z23)+IF(ISNA(Z24),0,Z24))</f>
        <v/>
      </c>
    </row>
    <row r="24" spans="2:32" ht="30" customHeight="1" thickBot="1" x14ac:dyDescent="0.3">
      <c r="B24" s="191"/>
      <c r="C24" s="182"/>
      <c r="D24" s="40"/>
      <c r="E24" s="29"/>
      <c r="F24" s="86"/>
      <c r="G24" s="41"/>
      <c r="H24" s="192"/>
      <c r="I24" s="184"/>
      <c r="J24" s="76"/>
      <c r="K24" s="85"/>
      <c r="L24" s="86"/>
      <c r="M24" s="29"/>
      <c r="N24" s="30"/>
      <c r="O24" s="31"/>
      <c r="P24" s="185"/>
      <c r="Q24" s="186"/>
      <c r="R24" s="34"/>
      <c r="U24" t="e">
        <f>VLOOKUP(D16&amp;" "&amp;B23,[1]UITSLAGEN!$N$6:$Q$113,4,FALSE)</f>
        <v>#N/A</v>
      </c>
      <c r="V24">
        <f>VLOOKUP(F16&amp;" "&amp;B23,[1]UITSLAGEN!$N$6:$Q$113,4,FALSE)</f>
        <v>4</v>
      </c>
      <c r="W24" t="e">
        <f>VLOOKUP(H16&amp;" "&amp;B23,[1]UITSLAGEN!$N$6:$Q$113,4,FALSE)</f>
        <v>#N/A</v>
      </c>
      <c r="X24" t="e">
        <f>VLOOKUP(J16&amp;" "&amp;B23,[1]UITSLAGEN!$N$6:$Q$113,4,FALSE)</f>
        <v>#N/A</v>
      </c>
      <c r="Y24" t="e">
        <f>VLOOKUP(L16&amp;" "&amp;B23,[1]UITSLAGEN!$N$6:$Q$113,4,FALSE)</f>
        <v>#N/A</v>
      </c>
      <c r="Z24" t="e">
        <f>VLOOKUP(N16&amp;" "&amp;B23,[1]UITSLAGEN!$N$6:$Q$113,4,FALSE)</f>
        <v>#N/A</v>
      </c>
      <c r="AA24">
        <f>IF(AND(ISNA(U23),ISNA(U24)),0,IF(ISNA(U24),0,-VLOOKUP(D16&amp;" "&amp;B23,[1]UITSLAGEN!$N$6:$S$113,5,FALSE))+IF(ISNA(U23),0,VLOOKUP(B23&amp;" "&amp;D16,[1]UITSLAGEN!$N$6:$S$113,5,FALSE)))</f>
        <v>0</v>
      </c>
      <c r="AB24">
        <f>IF(AND(ISNA(V23),ISNA(V24)),0,IF(ISNA(V24),0,-VLOOKUP(F16&amp;" "&amp;B23,[1]UITSLAGEN!$N$6:$S$113,5,FALSE))+IF(ISNA(V23),0,VLOOKUP(B23&amp;" "&amp;F16,[1]UITSLAGEN!$N$6:$S$113,5,FALSE)))</f>
        <v>3</v>
      </c>
      <c r="AD24">
        <f>IF(AND(ISNA(X23),ISNA(X24)),0,IF(ISNA(X24),0,-VLOOKUP(J16&amp;" "&amp;B23,[1]UITSLAGEN!$N$6:$S$113,5,FALSE))+IF(ISNA(X23),0,VLOOKUP(B23&amp;" "&amp;J16,[1]UITSLAGEN!$N$6:$S$113,5,FALSE)))</f>
        <v>-10</v>
      </c>
      <c r="AE24">
        <f>IF(AND(ISNA(Y23),ISNA(Y24)),0,IF(ISNA(Y24),0,-VLOOKUP(L16&amp;" "&amp;B23,[1]UITSLAGEN!$N$6:$S$113,5,FALSE))+IF(ISNA(Y23),0,VLOOKUP(B23&amp;" "&amp;L16,[1]UITSLAGEN!$N$6:$S$113,5,FALSE)))</f>
        <v>0</v>
      </c>
      <c r="AF24">
        <f>IF(AND(ISNA(Z23),ISNA(Z24)),0,IF(ISNA(Z24),0,-VLOOKUP(N16&amp;" "&amp;B23,[1]UITSLAGEN!$N$6:$S$113,5,FALSE))+IF(ISNA(Z23),0,VLOOKUP(B23&amp;" "&amp;N16,[1]UITSLAGEN!$N$6:$S$113,5,FALSE)))</f>
        <v>0</v>
      </c>
    </row>
    <row r="25" spans="2:32" ht="30" customHeight="1" x14ac:dyDescent="0.25">
      <c r="B25" s="187" t="s">
        <v>63</v>
      </c>
      <c r="C25" s="176" t="str">
        <f>IF(ISNA(VLOOKUP(B25,[1]teams!$B$1:$C$77,2,FALSE)),"",VLOOKUP(B25,[1]teams!$B$1:$C$77,2,FALSE))</f>
        <v>Sp.Stad Watermeloenen</v>
      </c>
      <c r="D25" s="35">
        <f>AA25</f>
        <v>0</v>
      </c>
      <c r="E25" s="39">
        <f>AA26</f>
        <v>-15</v>
      </c>
      <c r="F25" s="92">
        <f>AB25</f>
        <v>4</v>
      </c>
      <c r="G25" s="39">
        <f>AB26</f>
        <v>25</v>
      </c>
      <c r="H25" s="78">
        <f>AC25</f>
        <v>3</v>
      </c>
      <c r="I25" s="188">
        <f>AC26</f>
        <v>10</v>
      </c>
      <c r="J25" s="189"/>
      <c r="K25" s="190"/>
      <c r="L25" s="97" t="str">
        <f>AE25</f>
        <v/>
      </c>
      <c r="M25" s="39">
        <f>AE26</f>
        <v>0</v>
      </c>
      <c r="N25" s="92" t="str">
        <f>AF25</f>
        <v/>
      </c>
      <c r="O25" s="93">
        <f>AF26</f>
        <v>0</v>
      </c>
      <c r="P25" s="180">
        <f>IF(NOT(ISTEXT(D25)),D25) +IF(NOT(ISTEXT(F25)),F25)+IF(NOT(ISTEXT(H25)),H25) +IF(NOT(ISTEXT(J25)),J25)+IF(NOT(ISTEXT(L25)),L25) +IF(NOT(ISTEXT(N25)),N25)</f>
        <v>7</v>
      </c>
      <c r="Q25" s="181">
        <f>IF(AND(E25="",G25="",I25="",K25="",M25="",O25=""),"",E25+G25+I25+K25+M25+O25)</f>
        <v>20</v>
      </c>
      <c r="R25" s="23">
        <f>IF(T25,"",RANK(S25,S19:S30,0)+T25)</f>
        <v>2</v>
      </c>
      <c r="S25">
        <f>IF(C25="",-10000,IF(P25="","",-(RANK(P25,P19:P30,0)*1000-Q25)))</f>
        <v>-1980</v>
      </c>
      <c r="T25" t="b">
        <f>IF(C25="",TRUE)</f>
        <v>0</v>
      </c>
      <c r="U25" t="e">
        <f>VLOOKUP(B25&amp;" "&amp;D16,[1]UITSLAGEN!$N$6:$O$113,2,FALSE)</f>
        <v>#N/A</v>
      </c>
      <c r="V25">
        <f>VLOOKUP(B25&amp;" "&amp;F16,[1]UITSLAGEN!$N$6:$O$113,2,FALSE)</f>
        <v>4</v>
      </c>
      <c r="W25" t="e">
        <f>VLOOKUP(B25&amp;" "&amp;H16,[1]UITSLAGEN!$N$6:$O$113,2,FALSE)</f>
        <v>#N/A</v>
      </c>
      <c r="X25" t="e">
        <f>VLOOKUP(B25&amp;" "&amp;J16,[1]UITSLAGEN!$N$6:$O$113,2,FALSE)</f>
        <v>#N/A</v>
      </c>
      <c r="Y25" t="e">
        <f>VLOOKUP(B25&amp;" "&amp;L16,[1]UITSLAGEN!$N$6:$O$113,2,FALSE)</f>
        <v>#N/A</v>
      </c>
      <c r="Z25" t="e">
        <f>VLOOKUP(B25&amp;" "&amp;N16,[1]UITSLAGEN!$N$6:$O$113,2,FALSE)</f>
        <v>#N/A</v>
      </c>
      <c r="AA25">
        <f>IF(AND(ISNA(U25),ISNA(U26)),"",IF(ISNA(U25),0,U25)+IF(ISNA(U26),0,U26))</f>
        <v>0</v>
      </c>
      <c r="AB25">
        <f>IF(AND(ISNA(V25),ISNA(V26)),"",IF(ISNA(V25),0,V25)+IF(ISNA(V26),0,V26))</f>
        <v>4</v>
      </c>
      <c r="AC25">
        <f>IF(AND(ISNA(W25),ISNA(W26)),"",IF(ISNA(W25),0,W25)+IF(ISNA(W26),0,W26))</f>
        <v>3</v>
      </c>
      <c r="AE25" t="str">
        <f>IF(AND(ISNA(Y25),ISNA(Y26)),"",IF(ISNA(Y25),0,Y25)+IF(ISNA(Y26),0,Y26))</f>
        <v/>
      </c>
      <c r="AF25" t="str">
        <f>IF(AND(ISNA(Z25),ISNA(Z26)),"",IF(ISNA(Z25),0,Z25)+IF(ISNA(Z26),0,Z26))</f>
        <v/>
      </c>
    </row>
    <row r="26" spans="2:32" ht="30" customHeight="1" thickBot="1" x14ac:dyDescent="0.3">
      <c r="B26" s="191"/>
      <c r="C26" s="182"/>
      <c r="D26" s="40"/>
      <c r="E26" s="29"/>
      <c r="F26" s="86"/>
      <c r="G26" s="29"/>
      <c r="H26" s="86"/>
      <c r="I26" s="41"/>
      <c r="J26" s="192"/>
      <c r="K26" s="184"/>
      <c r="L26" s="76"/>
      <c r="M26" s="85"/>
      <c r="N26" s="86"/>
      <c r="O26" s="31"/>
      <c r="P26" s="185"/>
      <c r="Q26" s="186"/>
      <c r="R26" s="34"/>
      <c r="U26">
        <f>VLOOKUP(D16&amp;" "&amp;B25,[1]UITSLAGEN!$N$6:$Q$113,4,FALSE)</f>
        <v>0</v>
      </c>
      <c r="V26" t="e">
        <f>VLOOKUP(F16&amp;" "&amp;B25,[1]UITSLAGEN!$N$6:$Q$113,4,FALSE)</f>
        <v>#N/A</v>
      </c>
      <c r="W26">
        <f>VLOOKUP(H16&amp;" "&amp;B25,[1]UITSLAGEN!$N$6:$Q$113,4,FALSE)</f>
        <v>3</v>
      </c>
      <c r="X26" t="e">
        <f>VLOOKUP(J16&amp;" "&amp;B25,[1]UITSLAGEN!$N$6:$Q$113,4,FALSE)</f>
        <v>#N/A</v>
      </c>
      <c r="Y26" t="e">
        <f>VLOOKUP(L16&amp;" "&amp;B25,[1]UITSLAGEN!$N$6:$Q$113,4,FALSE)</f>
        <v>#N/A</v>
      </c>
      <c r="Z26" t="e">
        <f>VLOOKUP(N16&amp;" "&amp;B25,[1]UITSLAGEN!$N$6:$Q$113,4,FALSE)</f>
        <v>#N/A</v>
      </c>
      <c r="AA26">
        <f>IF(AND(ISNA(U25),ISNA(U26)),0,IF(ISNA(U26),0,-VLOOKUP(D16&amp;" "&amp;B25,[1]UITSLAGEN!$N$6:$S$113,5,FALSE))+IF(ISNA(U25),0,VLOOKUP(B25&amp;" "&amp;D16,[1]UITSLAGEN!$N$6:$S$113,5,FALSE)))</f>
        <v>-15</v>
      </c>
      <c r="AB26">
        <f>IF(AND(ISNA(V25),ISNA(V26)),0,IF(ISNA(V26),0,-VLOOKUP(F16&amp;" "&amp;B25,[1]UITSLAGEN!$N$6:$S$113,5,FALSE))+IF(ISNA(V25),0,VLOOKUP(B25&amp;" "&amp;F16,[1]UITSLAGEN!$N$6:$S$113,5,FALSE)))</f>
        <v>25</v>
      </c>
      <c r="AC26">
        <f>IF(AND(ISNA(W25),ISNA(W26)),0,IF(ISNA(W26),0,-VLOOKUP(H16&amp;" "&amp;B25,[1]UITSLAGEN!$N$6:$S$113,5,FALSE))+IF(ISNA(W25),0,VLOOKUP(B25&amp;" "&amp;H16,[1]UITSLAGEN!$N$6:$S$113,5,FALSE)))</f>
        <v>10</v>
      </c>
      <c r="AE26">
        <f>IF(AND(ISNA(Y25),ISNA(Y26)),0,IF(ISNA(Y26),0,-VLOOKUP(L16&amp;" "&amp;B25,[1]UITSLAGEN!$N$6:$S$113,5,FALSE))+IF(ISNA(Y25),0,VLOOKUP(B25&amp;" "&amp;L16,[1]UITSLAGEN!$N$6:$S$113,5,FALSE)))</f>
        <v>0</v>
      </c>
      <c r="AF26">
        <f>IF(AND(ISNA(Z25),ISNA(Z26)),0,IF(ISNA(Z26),0,-VLOOKUP(N16&amp;" "&amp;B25,[1]UITSLAGEN!$N$6:$S$113,5,FALSE))+IF(ISNA(Z25),0,VLOOKUP(B25&amp;" "&amp;N16,[1]UITSLAGEN!$N$6:$S$113,5,FALSE)))</f>
        <v>0</v>
      </c>
    </row>
    <row r="27" spans="2:32" ht="30" customHeight="1" x14ac:dyDescent="0.25">
      <c r="B27" s="187" t="s">
        <v>64</v>
      </c>
      <c r="C27" s="176" t="str">
        <f>IF(ISNA(VLOOKUP(B27,[1]teams!$B$1:$C$77,2,FALSE)),"",VLOOKUP(B27,[1]teams!$B$1:$C$77,2,FALSE))</f>
        <v/>
      </c>
      <c r="D27" s="35" t="str">
        <f>AA27</f>
        <v/>
      </c>
      <c r="E27" s="39">
        <f>AA28</f>
        <v>0</v>
      </c>
      <c r="F27" s="92" t="str">
        <f>AB27</f>
        <v/>
      </c>
      <c r="G27" s="39">
        <f>AB28</f>
        <v>0</v>
      </c>
      <c r="H27" s="92" t="str">
        <f>AC27</f>
        <v/>
      </c>
      <c r="I27" s="39">
        <f>AC28</f>
        <v>0</v>
      </c>
      <c r="J27" s="78" t="str">
        <f>AD27</f>
        <v/>
      </c>
      <c r="K27" s="188">
        <f>AD28</f>
        <v>0</v>
      </c>
      <c r="L27" s="189"/>
      <c r="M27" s="190"/>
      <c r="N27" s="97" t="str">
        <f>AF27</f>
        <v/>
      </c>
      <c r="O27" s="93">
        <f>AF28</f>
        <v>0</v>
      </c>
      <c r="P27" s="180">
        <f>IF(NOT(ISTEXT(D27)),D27) +IF(NOT(ISTEXT(F27)),F27)+IF(NOT(ISTEXT(H27)),H27) +IF(NOT(ISTEXT(J27)),J27)+IF(NOT(ISTEXT(L27)),L27) +IF(NOT(ISTEXT(N27)),N27)</f>
        <v>0</v>
      </c>
      <c r="Q27" s="181">
        <f>IF(AND(E27="",G27="",I27="",K27="",M27="",O27=""),"",E27+G27+I27+K27+M27+O27)</f>
        <v>0</v>
      </c>
      <c r="R27" s="23" t="str">
        <f>IF(T27,"",RANK(S27,S19:S30,0)+T27)</f>
        <v/>
      </c>
      <c r="S27">
        <f>IF(C27="",-10000,IF(P27="","",-(RANK(P27,P19:P30,0)*1000-Q27)))</f>
        <v>-10000</v>
      </c>
      <c r="T27" t="b">
        <f>IF(C27="",TRUE)</f>
        <v>1</v>
      </c>
      <c r="U27" t="e">
        <f>VLOOKUP(B27&amp;" "&amp;D16,[1]UITSLAGEN!$N$6:$O$113,2,FALSE)</f>
        <v>#N/A</v>
      </c>
      <c r="V27" t="e">
        <f>VLOOKUP(B27&amp;" "&amp;F16,[1]UITSLAGEN!$N$6:$O$113,2,FALSE)</f>
        <v>#N/A</v>
      </c>
      <c r="W27" t="e">
        <f>VLOOKUP(B27&amp;" "&amp;H16,[1]UITSLAGEN!$N$6:$O$113,2,FALSE)</f>
        <v>#N/A</v>
      </c>
      <c r="X27" t="e">
        <f>VLOOKUP(B27&amp;" "&amp;J16,[1]UITSLAGEN!$N$6:$O$113,2,FALSE)</f>
        <v>#N/A</v>
      </c>
      <c r="Y27" t="e">
        <f>VLOOKUP(B27&amp;" "&amp;L16,[1]UITSLAGEN!$N$6:$O$113,2,FALSE)</f>
        <v>#N/A</v>
      </c>
      <c r="Z27" t="e">
        <f>VLOOKUP(B27&amp;" "&amp;N16,[1]UITSLAGEN!$N$6:$O$113,2,FALSE)</f>
        <v>#N/A</v>
      </c>
      <c r="AA27" t="str">
        <f>IF(AND(ISNA(U27),ISNA(U28)),"",IF(ISNA(U27),0,U27)+IF(ISNA(U28),0,U28))</f>
        <v/>
      </c>
      <c r="AB27" t="str">
        <f>IF(AND(ISNA(V27),ISNA(V28)),"",IF(ISNA(V27),0,V27)+IF(ISNA(V28),0,V28))</f>
        <v/>
      </c>
      <c r="AC27" t="str">
        <f>IF(AND(ISNA(W27),ISNA(W28)),"",IF(ISNA(W27),0,W27)+IF(ISNA(W28),0,W28))</f>
        <v/>
      </c>
      <c r="AD27" t="str">
        <f>IF(AND(ISNA(X27),ISNA(X28)),"",IF(ISNA(X27),0,X27)+IF(ISNA(X28),0,X28))</f>
        <v/>
      </c>
      <c r="AF27" t="str">
        <f>IF(AND(ISNA(Z27),ISNA(Z28)),"",IF(ISNA(Z27),0,Z27)+IF(ISNA(Z28),0,Z28))</f>
        <v/>
      </c>
    </row>
    <row r="28" spans="2:32" ht="30" customHeight="1" thickBot="1" x14ac:dyDescent="0.3">
      <c r="B28" s="191"/>
      <c r="C28" s="182"/>
      <c r="D28" s="40"/>
      <c r="E28" s="29"/>
      <c r="F28" s="86"/>
      <c r="G28" s="29"/>
      <c r="H28" s="86"/>
      <c r="I28" s="29"/>
      <c r="J28" s="86"/>
      <c r="K28" s="41"/>
      <c r="L28" s="192"/>
      <c r="M28" s="184"/>
      <c r="N28" s="76"/>
      <c r="O28" s="142"/>
      <c r="P28" s="185"/>
      <c r="Q28" s="186"/>
      <c r="R28" s="34"/>
      <c r="U28" t="e">
        <f>VLOOKUP(D16&amp;" "&amp;B27,[1]UITSLAGEN!$N$6:$Q$113,4,FALSE)</f>
        <v>#N/A</v>
      </c>
      <c r="V28" t="e">
        <f>VLOOKUP(F16&amp;" "&amp;B27,[1]UITSLAGEN!$N$6:$Q$113,4,FALSE)</f>
        <v>#N/A</v>
      </c>
      <c r="W28" t="e">
        <f>VLOOKUP(H16&amp;" "&amp;B27,[1]UITSLAGEN!$N$6:$Q$113,4,FALSE)</f>
        <v>#N/A</v>
      </c>
      <c r="X28" t="e">
        <f>VLOOKUP(J16&amp;" "&amp;B27,[1]UITSLAGEN!$N$6:$Q$113,4,FALSE)</f>
        <v>#N/A</v>
      </c>
      <c r="Y28" t="e">
        <f>VLOOKUP(L16&amp;" "&amp;B27,[1]UITSLAGEN!$N$6:$Q$113,4,FALSE)</f>
        <v>#N/A</v>
      </c>
      <c r="Z28" t="e">
        <f>VLOOKUP(N16&amp;" "&amp;B27,[1]UITSLAGEN!$N$6:$Q$113,4,FALSE)</f>
        <v>#N/A</v>
      </c>
      <c r="AA28">
        <f>IF(AND(ISNA(U27),ISNA(U28)),0,IF(ISNA(U28),0,-VLOOKUP(D16&amp;" "&amp;B27,[1]UITSLAGEN!$N$6:$S$113,5,FALSE))+IF(ISNA(U27),0,VLOOKUP(B27&amp;" "&amp;D16,[1]UITSLAGEN!$N$6:$S$113,5,FALSE)))</f>
        <v>0</v>
      </c>
      <c r="AB28">
        <f>IF(AND(ISNA(V27),ISNA(V28)),0,IF(ISNA(V28),0,-VLOOKUP(F16&amp;" "&amp;B27,[1]UITSLAGEN!$N$6:$S$113,5,FALSE))+IF(ISNA(V27),0,VLOOKUP(B27&amp;" "&amp;F16,[1]UITSLAGEN!$N$6:$S$113,5,FALSE)))</f>
        <v>0</v>
      </c>
      <c r="AC28">
        <f>IF(AND(ISNA(W27),ISNA(W28)),0,IF(ISNA(W28),0,-VLOOKUP(H16&amp;" "&amp;B27,[1]UITSLAGEN!$N$6:$S$113,5,FALSE))+IF(ISNA(W27),0,VLOOKUP(B27&amp;" "&amp;H16,[1]UITSLAGEN!$N$6:$S$113,5,FALSE)))</f>
        <v>0</v>
      </c>
      <c r="AD28">
        <f>IF(AND(ISNA(X27),ISNA(X28)),0,IF(ISNA(X28),0,-VLOOKUP(J16&amp;" "&amp;B27,[1]UITSLAGEN!$N$6:$S$113,5,FALSE))+IF(ISNA(X27),0,VLOOKUP(B27&amp;" "&amp;J16,[1]UITSLAGEN!$N$6:$S$113,5,FALSE)))</f>
        <v>0</v>
      </c>
      <c r="AF28">
        <f>IF(AND(ISNA(Z27),ISNA(Z28)),0,IF(ISNA(Z28),0,-VLOOKUP(N16&amp;" "&amp;B27,[1]UITSLAGEN!$N$6:$S$113,5,FALSE))+IF(ISNA(Z27),0,VLOOKUP(B27&amp;" "&amp;N16,[1]UITSLAGEN!$N$6:$S$113,5,FALSE)))</f>
        <v>0</v>
      </c>
    </row>
    <row r="29" spans="2:32" ht="30" customHeight="1" x14ac:dyDescent="0.25">
      <c r="B29" s="164" t="s">
        <v>65</v>
      </c>
      <c r="C29" s="176" t="str">
        <f>IF(ISNA(VLOOKUP(B29,[1]teams!$B$1:$C$77,2,FALSE)),"",VLOOKUP(B29,[1]teams!$B$1:$C$77,2,FALSE))</f>
        <v/>
      </c>
      <c r="D29" s="89" t="str">
        <f>AA29</f>
        <v/>
      </c>
      <c r="E29" s="77">
        <f>AA30</f>
        <v>0</v>
      </c>
      <c r="F29" s="78" t="str">
        <f>AB29</f>
        <v/>
      </c>
      <c r="G29" s="77">
        <f>AB30</f>
        <v>0</v>
      </c>
      <c r="H29" s="78" t="str">
        <f>AC29</f>
        <v/>
      </c>
      <c r="I29" s="77">
        <f>AC30</f>
        <v>0</v>
      </c>
      <c r="J29" s="78" t="str">
        <f>AD29</f>
        <v/>
      </c>
      <c r="K29" s="77">
        <f>AD30</f>
        <v>0</v>
      </c>
      <c r="L29" s="78" t="str">
        <f>AE29</f>
        <v/>
      </c>
      <c r="M29" s="188">
        <f>AE30</f>
        <v>0</v>
      </c>
      <c r="N29" s="189"/>
      <c r="O29" s="190"/>
      <c r="P29" s="180">
        <f>IF(NOT(ISTEXT(D29)),D29) +IF(NOT(ISTEXT(F29)),F29)+IF(NOT(ISTEXT(H29)),H29) +IF(NOT(ISTEXT(J29)),J29)+IF(NOT(ISTEXT(L29)),L29) +IF(NOT(ISTEXT(N29)),N29)</f>
        <v>0</v>
      </c>
      <c r="Q29" s="181">
        <f>IF(AND(E29="",G29="",I29="",K29="",M29="",O29=""),"",E29+G29+I29+K29+M29+O29)</f>
        <v>0</v>
      </c>
      <c r="R29" s="23" t="str">
        <f>IF(T29,"",RANK(S29,S19:S30,0)+T29)</f>
        <v/>
      </c>
      <c r="S29">
        <f>IF(C29="",-10000,IF(P29="","",-(RANK(P29,P19:P30,0)*1000-Q29)))</f>
        <v>-10000</v>
      </c>
      <c r="T29" t="b">
        <f>IF(C29="",TRUE)</f>
        <v>1</v>
      </c>
      <c r="U29" t="e">
        <f>VLOOKUP(B29&amp;" "&amp;D16,[1]UITSLAGEN!$N$6:$O$113,2,FALSE)</f>
        <v>#N/A</v>
      </c>
      <c r="V29" t="e">
        <f>VLOOKUP(B29&amp;" "&amp;F16,[1]UITSLAGEN!$N$6:$O$113,2,FALSE)</f>
        <v>#N/A</v>
      </c>
      <c r="W29" t="e">
        <f>VLOOKUP(B29&amp;" "&amp;H16,[1]UITSLAGEN!$N$6:$O$113,2,FALSE)</f>
        <v>#N/A</v>
      </c>
      <c r="X29" t="e">
        <f>VLOOKUP(B29&amp;" "&amp;J16,[1]UITSLAGEN!$N$6:$O$113,2,FALSE)</f>
        <v>#N/A</v>
      </c>
      <c r="Y29" t="e">
        <f>VLOOKUP(B29&amp;" "&amp;L16,[1]UITSLAGEN!$N$6:$O$113,2,FALSE)</f>
        <v>#N/A</v>
      </c>
      <c r="Z29" t="e">
        <f>VLOOKUP(B29&amp;" "&amp;N16,[1]UITSLAGEN!$N$6:$O$113,2,FALSE)</f>
        <v>#N/A</v>
      </c>
      <c r="AA29" t="str">
        <f>IF(AND(ISNA(U29),ISNA(U30)),"",IF(ISNA(U29),0,U29)+IF(ISNA(U30),0,U30))</f>
        <v/>
      </c>
      <c r="AB29" t="str">
        <f>IF(AND(ISNA(V29),ISNA(V30)),"",IF(ISNA(V29),0,V29)+IF(ISNA(V30),0,V30))</f>
        <v/>
      </c>
      <c r="AC29" t="str">
        <f>IF(AND(ISNA(W29),ISNA(W30)),"",IF(ISNA(W29),0,W29)+IF(ISNA(W30),0,W30))</f>
        <v/>
      </c>
      <c r="AD29" t="str">
        <f>IF(AND(ISNA(X29),ISNA(X30)),"",IF(ISNA(X29),0,X29)+IF(ISNA(X30),0,X30))</f>
        <v/>
      </c>
      <c r="AE29" t="str">
        <f>IF(AND(ISNA(Y29),ISNA(Y30)),"",IF(ISNA(Y29),0,Y29)+IF(ISNA(Y30),0,Y30))</f>
        <v/>
      </c>
    </row>
    <row r="30" spans="2:32" ht="30" customHeight="1" thickBot="1" x14ac:dyDescent="0.3">
      <c r="B30" s="169"/>
      <c r="C30" s="182"/>
      <c r="D30" s="102"/>
      <c r="E30" s="55"/>
      <c r="F30" s="103"/>
      <c r="G30" s="55"/>
      <c r="H30" s="103"/>
      <c r="I30" s="55"/>
      <c r="J30" s="103"/>
      <c r="K30" s="55"/>
      <c r="L30" s="103"/>
      <c r="M30" s="54"/>
      <c r="N30" s="193"/>
      <c r="O30" s="194"/>
      <c r="P30" s="185"/>
      <c r="Q30" s="186"/>
      <c r="R30" s="34"/>
      <c r="U30" t="e">
        <f>VLOOKUP(D16&amp;" "&amp;B29,[1]UITSLAGEN!$N$6:$Q$113,4,FALSE)</f>
        <v>#N/A</v>
      </c>
      <c r="V30" t="e">
        <f>VLOOKUP(F16&amp;" "&amp;B29,[1]UITSLAGEN!$N$6:$Q$113,4,FALSE)</f>
        <v>#N/A</v>
      </c>
      <c r="W30" t="e">
        <f>VLOOKUP(H16&amp;" "&amp;B29,[1]UITSLAGEN!$N$6:$Q$113,4,FALSE)</f>
        <v>#N/A</v>
      </c>
      <c r="X30" t="e">
        <f>VLOOKUP(J16&amp;" "&amp;B29,[1]UITSLAGEN!$N$6:$Q$113,4,FALSE)</f>
        <v>#N/A</v>
      </c>
      <c r="Y30" t="e">
        <f>VLOOKUP(L16&amp;" "&amp;B29,[1]UITSLAGEN!$N$6:$Q$113,4,FALSE)</f>
        <v>#N/A</v>
      </c>
      <c r="Z30" t="e">
        <f>VLOOKUP(N16&amp;" "&amp;B29,[1]UITSLAGEN!$N$6:$Q$113,4,FALSE)</f>
        <v>#N/A</v>
      </c>
      <c r="AA30">
        <f>IF(AND(ISNA(U29),ISNA(U30)),0,IF(ISNA(U30),0,-VLOOKUP(D16&amp;" "&amp;B29,[1]UITSLAGEN!$N$6:$S$113,5,FALSE))+IF(ISNA(U29),0,VLOOKUP(B29&amp;" "&amp;D16,[1]UITSLAGEN!$N$6:$S$113,5,FALSE)))</f>
        <v>0</v>
      </c>
      <c r="AB30">
        <f>IF(AND(ISNA(V29),ISNA(V30)),0,IF(ISNA(V30),0,-VLOOKUP(F16&amp;" "&amp;B29,[1]UITSLAGEN!$N$6:$S$113,5,FALSE))+IF(ISNA(V29),0,VLOOKUP(B29&amp;" "&amp;F16,[1]UITSLAGEN!$N$6:$S$113,5,FALSE)))</f>
        <v>0</v>
      </c>
      <c r="AC30">
        <f>IF(AND(ISNA(W29),ISNA(W30)),0,IF(ISNA(W30),0,-VLOOKUP(H16&amp;" "&amp;B29,[1]UITSLAGEN!$N$6:$S$113,5,FALSE))+IF(ISNA(W29),0,VLOOKUP(B29&amp;" "&amp;H16,[1]UITSLAGEN!$N$6:$S$113,5,FALSE)))</f>
        <v>0</v>
      </c>
      <c r="AD30">
        <f>IF(AND(ISNA(X29),ISNA(X30)),0,IF(ISNA(X30),0,-VLOOKUP(J16&amp;" "&amp;B29,[1]UITSLAGEN!$N$6:$S$113,5,FALSE))+IF(ISNA(X29),0,VLOOKUP(B29&amp;" "&amp;J16,[1]UITSLAGEN!$N$6:$S$113,5,FALSE)))</f>
        <v>0</v>
      </c>
      <c r="AE30">
        <f>IF(AND(ISNA(Y29),ISNA(Y30)),0,IF(ISNA(Y30),0,-VLOOKUP(L16&amp;" "&amp;B29,[1]UITSLAGEN!$N$6:$S$113,5,FALSE))+IF(ISNA(Y29),0,VLOOKUP(B29&amp;" "&amp;L16,[1]UITSLAGEN!$N$6:$S$113,5,FALSE)))</f>
        <v>0</v>
      </c>
    </row>
    <row r="31" spans="2:32" ht="22.35" customHeight="1" thickBot="1" x14ac:dyDescent="0.3">
      <c r="D31" t="str">
        <f>B34</f>
        <v>6-C1</v>
      </c>
      <c r="F31" t="str">
        <f>B36</f>
        <v>6-C2</v>
      </c>
      <c r="H31" t="str">
        <f>B38</f>
        <v>6-C3</v>
      </c>
      <c r="J31" t="str">
        <f>B40</f>
        <v>6-C4</v>
      </c>
      <c r="L31" t="str">
        <f>B42</f>
        <v>6-C5</v>
      </c>
      <c r="N31" t="str">
        <f>B44</f>
        <v>6-C6</v>
      </c>
    </row>
    <row r="32" spans="2:32" ht="30" customHeight="1" x14ac:dyDescent="0.25">
      <c r="B32" s="164" t="s">
        <v>53</v>
      </c>
      <c r="C32" s="165" t="s">
        <v>11</v>
      </c>
      <c r="D32" s="166" t="str">
        <f>+C34</f>
        <v>Sp.Stad Appelruiters</v>
      </c>
      <c r="E32" s="167"/>
      <c r="F32" s="166" t="str">
        <f>+C36</f>
        <v>AMVJ/Mart.Krabbetjes</v>
      </c>
      <c r="G32" s="167"/>
      <c r="H32" s="166" t="str">
        <f>+C38</f>
        <v>Sp.Stad Queens Paars</v>
      </c>
      <c r="I32" s="167"/>
      <c r="J32" s="166" t="str">
        <f>+C40</f>
        <v>Sp.Stad Teun J6</v>
      </c>
      <c r="K32" s="167"/>
      <c r="L32" s="166" t="str">
        <f>+C42</f>
        <v/>
      </c>
      <c r="M32" s="167"/>
      <c r="N32" s="166" t="str">
        <f>+C44</f>
        <v/>
      </c>
      <c r="O32" s="167"/>
      <c r="P32" s="166" t="s">
        <v>2</v>
      </c>
      <c r="Q32" s="167"/>
      <c r="R32" s="168" t="s">
        <v>3</v>
      </c>
    </row>
    <row r="33" spans="2:32" ht="30" customHeight="1" thickBot="1" x14ac:dyDescent="0.3">
      <c r="B33" s="169"/>
      <c r="C33" s="170"/>
      <c r="D33" s="171"/>
      <c r="E33" s="172"/>
      <c r="F33" s="173"/>
      <c r="G33" s="174"/>
      <c r="H33" s="173"/>
      <c r="I33" s="174"/>
      <c r="J33" s="173"/>
      <c r="K33" s="174"/>
      <c r="L33" s="173"/>
      <c r="M33" s="174"/>
      <c r="N33" s="173"/>
      <c r="O33" s="174"/>
      <c r="P33" s="171"/>
      <c r="Q33" s="172"/>
      <c r="R33" s="175"/>
    </row>
    <row r="34" spans="2:32" ht="30" customHeight="1" x14ac:dyDescent="0.25">
      <c r="B34" s="187" t="s">
        <v>66</v>
      </c>
      <c r="C34" s="176" t="str">
        <f>IF(ISNA(VLOOKUP(B34,[1]teams!$B$1:$C$77,2,FALSE)),"",VLOOKUP(B34,[1]teams!$B$1:$C$77,2,FALSE))</f>
        <v>Sp.Stad Appelruiters</v>
      </c>
      <c r="D34" s="177"/>
      <c r="E34" s="178"/>
      <c r="F34" s="20">
        <f>AB34</f>
        <v>4</v>
      </c>
      <c r="G34" s="19">
        <f>AB35</f>
        <v>26</v>
      </c>
      <c r="H34" s="179">
        <f>AC34</f>
        <v>4</v>
      </c>
      <c r="I34" s="19">
        <f>AC35</f>
        <v>7</v>
      </c>
      <c r="J34" s="179">
        <f>AD34</f>
        <v>2</v>
      </c>
      <c r="K34" s="19">
        <f>AD35</f>
        <v>-3</v>
      </c>
      <c r="L34" s="179" t="str">
        <f>AE34</f>
        <v/>
      </c>
      <c r="M34" s="19">
        <f>AE35</f>
        <v>0</v>
      </c>
      <c r="N34" s="20" t="str">
        <f>AF34</f>
        <v/>
      </c>
      <c r="O34" s="21">
        <f>AF35</f>
        <v>0</v>
      </c>
      <c r="P34" s="180">
        <f>IF(NOT(ISTEXT(D34)),D34) +IF(NOT(ISTEXT(F34)),F34)+IF(NOT(ISTEXT(H34)),H34) +IF(NOT(ISTEXT(J34)),J34)+IF(NOT(ISTEXT(L34)),L34) +IF(NOT(ISTEXT(N34)),N34)</f>
        <v>10</v>
      </c>
      <c r="Q34" s="181">
        <f>IF(AND(E34="",G34="",I34="",K34="",M34="",O34=""),"",E34+G34+I34+K34+M34+O34)</f>
        <v>30</v>
      </c>
      <c r="R34" s="23">
        <f>IF(T34,"",RANK(S34,S34:S45,0)+T34)</f>
        <v>1</v>
      </c>
      <c r="S34">
        <f>IF(C34="",-10000,IF(P34="","",-(RANK(P34,P34:P45,0)*1000-Q34)))</f>
        <v>-970</v>
      </c>
      <c r="T34" t="b">
        <f>IF(C34="",TRUE)</f>
        <v>0</v>
      </c>
      <c r="U34" t="e">
        <f>VLOOKUP(B34&amp;" "&amp;D31,[1]UITSLAGEN!$N$6:$O$113,2,FALSE)</f>
        <v>#N/A</v>
      </c>
      <c r="V34">
        <f>VLOOKUP(B34&amp;" "&amp;F31,[1]UITSLAGEN!$N$6:$O$113,2,FALSE)</f>
        <v>4</v>
      </c>
      <c r="W34" t="e">
        <f>VLOOKUP(B34&amp;" "&amp;H31,[1]UITSLAGEN!$N$6:$O$113,2,FALSE)</f>
        <v>#N/A</v>
      </c>
      <c r="X34">
        <f>VLOOKUP(B34&amp;" "&amp;J31,[1]UITSLAGEN!$N$6:$O$113,2,FALSE)</f>
        <v>2</v>
      </c>
      <c r="Y34" t="e">
        <f>VLOOKUP(B34&amp;" "&amp;L31,[1]UITSLAGEN!$N$6:$O$113,2,FALSE)</f>
        <v>#N/A</v>
      </c>
      <c r="Z34" t="e">
        <f>VLOOKUP(B34&amp;" "&amp;N31,[1]UITSLAGEN!$N$6:$O$113,2,FALSE)</f>
        <v>#N/A</v>
      </c>
      <c r="AA34" t="str">
        <f t="shared" ref="AA34:AF34" si="2">IF(AND(ISNA(U34),ISNA(U35)),"",IF(ISNA(U34),0,U34)+IF(ISNA(U35),0,U35))</f>
        <v/>
      </c>
      <c r="AB34">
        <f t="shared" si="2"/>
        <v>4</v>
      </c>
      <c r="AC34">
        <f t="shared" si="2"/>
        <v>4</v>
      </c>
      <c r="AD34">
        <f t="shared" si="2"/>
        <v>2</v>
      </c>
      <c r="AE34" t="str">
        <f t="shared" si="2"/>
        <v/>
      </c>
      <c r="AF34" t="str">
        <f t="shared" si="2"/>
        <v/>
      </c>
    </row>
    <row r="35" spans="2:32" ht="30" customHeight="1" thickBot="1" x14ac:dyDescent="0.3">
      <c r="B35" s="191"/>
      <c r="C35" s="182"/>
      <c r="D35" s="183"/>
      <c r="E35" s="184"/>
      <c r="F35" s="76"/>
      <c r="G35" s="85"/>
      <c r="H35" s="86"/>
      <c r="I35" s="29"/>
      <c r="J35" s="86"/>
      <c r="K35" s="29"/>
      <c r="L35" s="86"/>
      <c r="M35" s="29"/>
      <c r="N35" s="30"/>
      <c r="O35" s="31"/>
      <c r="P35" s="185"/>
      <c r="Q35" s="186"/>
      <c r="R35" s="34"/>
      <c r="U35" t="e">
        <f>VLOOKUP(D31&amp;" "&amp;B34,[1]UITSLAGEN!$N$6:$Q$113,4,FALSE)</f>
        <v>#N/A</v>
      </c>
      <c r="V35" t="e">
        <f>VLOOKUP(F31&amp;" "&amp;B34,[1]UITSLAGEN!$N$6:$Q$113,4,FALSE)</f>
        <v>#N/A</v>
      </c>
      <c r="W35">
        <f>VLOOKUP(H31&amp;" "&amp;B34,[1]UITSLAGEN!$N$6:$Q$113,4,FALSE)</f>
        <v>4</v>
      </c>
      <c r="X35" t="e">
        <f>VLOOKUP(J31&amp;" "&amp;B34,[1]UITSLAGEN!$N$6:$Q$113,4,FALSE)</f>
        <v>#N/A</v>
      </c>
      <c r="Y35" t="e">
        <f>VLOOKUP(L31&amp;" "&amp;B34,[1]UITSLAGEN!$N$6:$Q$113,4,FALSE)</f>
        <v>#N/A</v>
      </c>
      <c r="Z35" t="e">
        <f>VLOOKUP(N31&amp;" "&amp;B34,[1]UITSLAGEN!$N$6:$Q$113,4,FALSE)</f>
        <v>#N/A</v>
      </c>
      <c r="AB35">
        <f>IF(AND(ISNA(V34),ISNA(V35)),0,IF(ISNA(V35),0,-VLOOKUP(F31&amp;" "&amp;B34,[1]UITSLAGEN!$N$6:$S$113,5,FALSE))+IF(ISNA(V34),0,VLOOKUP(B34&amp;" "&amp;F31,[1]UITSLAGEN!$N$6:$S$113,5,FALSE)))</f>
        <v>26</v>
      </c>
      <c r="AC35">
        <f>IF(AND(ISNA(W34),ISNA(W35)),0,IF(ISNA(W35),0,-VLOOKUP(H31&amp;" "&amp;B34,[1]UITSLAGEN!$N$6:$S$113,5,FALSE))+IF(ISNA(W34),0,VLOOKUP(B34&amp;" "&amp;H31,[1]UITSLAGEN!$N$6:$S$113,5,FALSE)))</f>
        <v>7</v>
      </c>
      <c r="AD35">
        <f>IF(AND(ISNA(X34),ISNA(X35)),0,IF(ISNA(X35),0,-VLOOKUP(J31&amp;" "&amp;B34,[1]UITSLAGEN!$N$6:$S$113,5,FALSE))+IF(ISNA(X34),0,VLOOKUP(B34&amp;" "&amp;J31,[1]UITSLAGEN!$N$6:$S$113,5,FALSE)))</f>
        <v>-3</v>
      </c>
      <c r="AE35">
        <f>IF(AND(ISNA(Y34),ISNA(Y35)),0,IF(ISNA(Y35),0,-VLOOKUP(L31&amp;" "&amp;B34,[1]UITSLAGEN!$N$6:$S$113,5,FALSE))+IF(ISNA(Y34),0,VLOOKUP(B34&amp;" "&amp;L31,[1]UITSLAGEN!$N$6:$S$113,5,FALSE)))</f>
        <v>0</v>
      </c>
      <c r="AF35">
        <f>IF(AND(ISNA(Z34),ISNA(Z35)),0,IF(ISNA(Z35),0,-VLOOKUP(N31&amp;" "&amp;B34,[1]UITSLAGEN!$N$6:$S$113,5,FALSE))+IF(ISNA(Z34),0,VLOOKUP(B34&amp;" "&amp;N31,[1]UITSLAGEN!$N$6:$S$113,5,FALSE)))</f>
        <v>0</v>
      </c>
    </row>
    <row r="36" spans="2:32" ht="30" customHeight="1" x14ac:dyDescent="0.25">
      <c r="B36" s="187" t="s">
        <v>67</v>
      </c>
      <c r="C36" s="176" t="str">
        <f>IF(ISNA(VLOOKUP(B36,[1]teams!$B$1:$C$77,2,FALSE)),"",VLOOKUP(B36,[1]teams!$B$1:$C$77,2,FALSE))</f>
        <v>AMVJ/Mart.Krabbetjes</v>
      </c>
      <c r="D36" s="89">
        <f>AA36</f>
        <v>0</v>
      </c>
      <c r="E36" s="188">
        <f>AA37</f>
        <v>-26</v>
      </c>
      <c r="F36" s="189"/>
      <c r="G36" s="190"/>
      <c r="H36" s="78">
        <f>AC36</f>
        <v>2</v>
      </c>
      <c r="I36" s="39">
        <f>AC37</f>
        <v>-12</v>
      </c>
      <c r="J36" s="78">
        <f>AD36</f>
        <v>2</v>
      </c>
      <c r="K36" s="36">
        <f>AD37</f>
        <v>-7</v>
      </c>
      <c r="L36" s="92" t="str">
        <f>AE36</f>
        <v/>
      </c>
      <c r="M36" s="39">
        <f>AE37</f>
        <v>0</v>
      </c>
      <c r="N36" s="76" t="str">
        <f>AF36</f>
        <v/>
      </c>
      <c r="O36" s="93">
        <f>AF37</f>
        <v>0</v>
      </c>
      <c r="P36" s="180">
        <f>IF(NOT(ISTEXT(D36)),D36) +IF(NOT(ISTEXT(F36)),F36)+IF(NOT(ISTEXT(H36)),H36) +IF(NOT(ISTEXT(J36)),J36)+IF(NOT(ISTEXT(L36)),L36) +IF(NOT(ISTEXT(N36)),N36)</f>
        <v>4</v>
      </c>
      <c r="Q36" s="181">
        <f>IF(AND(E36="",G36="",I36="",K36="",M36="",O36=""),"",E36+G36+I36+K36+M36+O36)</f>
        <v>-45</v>
      </c>
      <c r="R36" s="23">
        <f>IF(T36,"",RANK(S36,S34:S45,0)+T36)</f>
        <v>3</v>
      </c>
      <c r="S36">
        <f>IF(C36="",-10000,IF(P36="","",-(RANK(P36,P34:P45,0)*1000-Q36)))</f>
        <v>-3045</v>
      </c>
      <c r="T36" t="b">
        <f>IF(C36="",TRUE)</f>
        <v>0</v>
      </c>
      <c r="U36" t="e">
        <f>VLOOKUP(B36&amp;" "&amp;D31,[1]UITSLAGEN!$N$6:$O$113,2,FALSE)</f>
        <v>#N/A</v>
      </c>
      <c r="V36" t="e">
        <f>VLOOKUP(B36&amp;" "&amp;F31,[1]UITSLAGEN!$N$6:$O$113,2,FALSE)</f>
        <v>#N/A</v>
      </c>
      <c r="W36">
        <f>VLOOKUP(B36&amp;" "&amp;H31,[1]UITSLAGEN!$N$6:$O$113,2,FALSE)</f>
        <v>2</v>
      </c>
      <c r="X36" t="e">
        <f>VLOOKUP(B36&amp;" "&amp;J31,[1]UITSLAGEN!$N$6:$O$113,2,FALSE)</f>
        <v>#N/A</v>
      </c>
      <c r="Y36" t="e">
        <f>VLOOKUP(B36&amp;" "&amp;L31,[1]UITSLAGEN!$N$6:$O$113,2,FALSE)</f>
        <v>#N/A</v>
      </c>
      <c r="Z36" t="e">
        <f>VLOOKUP(B36&amp;" "&amp;N31,[1]UITSLAGEN!$N$6:$O$113,2,FALSE)</f>
        <v>#N/A</v>
      </c>
      <c r="AA36">
        <f>IF(AND(ISNA(U36),ISNA(U37)),"",IF(ISNA(U36),0,U36)+IF(ISNA(U37),0,U37))</f>
        <v>0</v>
      </c>
      <c r="AC36">
        <f>IF(AND(ISNA(W36),ISNA(W37)),"",IF(ISNA(W36),0,W36)+IF(ISNA(W37),0,W37))</f>
        <v>2</v>
      </c>
      <c r="AD36">
        <f>IF(AND(ISNA(X36),ISNA(X37)),"",IF(ISNA(X36),0,X36)+IF(ISNA(X37),0,X37))</f>
        <v>2</v>
      </c>
      <c r="AE36" t="str">
        <f>IF(AND(ISNA(Y36),ISNA(Y37)),"",IF(ISNA(Y36),0,Y36)+IF(ISNA(Y37),0,Y37))</f>
        <v/>
      </c>
      <c r="AF36" t="str">
        <f>IF(AND(ISNA(Z36),ISNA(Z37)),"",IF(ISNA(Z36),0,Z36)+IF(ISNA(Z37),0,Z37))</f>
        <v/>
      </c>
    </row>
    <row r="37" spans="2:32" ht="30" customHeight="1" thickBot="1" x14ac:dyDescent="0.3">
      <c r="B37" s="191"/>
      <c r="C37" s="182"/>
      <c r="D37" s="40"/>
      <c r="E37" s="41"/>
      <c r="F37" s="192"/>
      <c r="G37" s="184"/>
      <c r="H37" s="78"/>
      <c r="I37" s="85"/>
      <c r="J37" s="86"/>
      <c r="K37" s="41"/>
      <c r="L37" s="86"/>
      <c r="M37" s="29"/>
      <c r="N37" s="30"/>
      <c r="O37" s="31"/>
      <c r="P37" s="185"/>
      <c r="Q37" s="186"/>
      <c r="R37" s="34"/>
      <c r="U37">
        <f>VLOOKUP(D31&amp;" "&amp;B36,[1]UITSLAGEN!$N$6:$Q$113,4,FALSE)</f>
        <v>0</v>
      </c>
      <c r="V37" t="e">
        <f>VLOOKUP(F31&amp;" "&amp;B36,[1]UITSLAGEN!$N$6:$Q$113,4,FALSE)</f>
        <v>#N/A</v>
      </c>
      <c r="W37" t="e">
        <f>VLOOKUP(H31&amp;" "&amp;B36,[1]UITSLAGEN!$N$6:$Q$113,4,FALSE)</f>
        <v>#N/A</v>
      </c>
      <c r="X37">
        <f>VLOOKUP(J31&amp;" "&amp;B36,[1]UITSLAGEN!$N$6:$Q$113,4,FALSE)</f>
        <v>2</v>
      </c>
      <c r="Y37" t="e">
        <f>VLOOKUP(L31&amp;" "&amp;B36,[1]UITSLAGEN!$N$6:$Q$113,4,FALSE)</f>
        <v>#N/A</v>
      </c>
      <c r="Z37" t="e">
        <f>VLOOKUP(N31&amp;" "&amp;B36,[1]UITSLAGEN!$N$6:$Q$113,4,FALSE)</f>
        <v>#N/A</v>
      </c>
      <c r="AA37">
        <f>IF(AND(ISNA(U36),ISNA(U37)),0,IF(ISNA(U37),0,-VLOOKUP(D31&amp;" "&amp;B36,[1]UITSLAGEN!$N$6:$S$113,5,FALSE))+IF(ISNA(U36),0,VLOOKUP(B36&amp;" "&amp;D31,[1]UITSLAGEN!$N$6:$S$113,5,FALSE)))</f>
        <v>-26</v>
      </c>
      <c r="AC37">
        <f>IF(AND(ISNA(W36),ISNA(W37)),0,IF(ISNA(W37),0,-VLOOKUP(H31&amp;" "&amp;B36,[1]UITSLAGEN!$N$6:$S$113,5,FALSE))+IF(ISNA(W36),0,VLOOKUP(B36&amp;" "&amp;H31,[1]UITSLAGEN!$N$6:$S$113,5,FALSE)))</f>
        <v>-12</v>
      </c>
      <c r="AD37">
        <f>IF(AND(ISNA(X36),ISNA(X37)),0,IF(ISNA(X37),0,-VLOOKUP(J31&amp;" "&amp;B36,[1]UITSLAGEN!$N$6:$S$113,5,FALSE))+IF(ISNA(X36),0,VLOOKUP(B36&amp;" "&amp;J31,[1]UITSLAGEN!$N$6:$S$113,5,FALSE)))</f>
        <v>-7</v>
      </c>
      <c r="AE37">
        <f>IF(AND(ISNA(Y36),ISNA(Y37)),0,IF(ISNA(Y37),0,-VLOOKUP(L31&amp;" "&amp;B36,[1]UITSLAGEN!$N$6:$S$113,5,FALSE))+IF(ISNA(Y36),0,VLOOKUP(B36&amp;" "&amp;L31,[1]UITSLAGEN!$N$6:$S$113,5,FALSE)))</f>
        <v>0</v>
      </c>
      <c r="AF37">
        <f>IF(AND(ISNA(Z36),ISNA(Z37)),0,IF(ISNA(Z37),0,-VLOOKUP(N31&amp;" "&amp;B36,[1]UITSLAGEN!$N$6:$S$113,5,FALSE))+IF(ISNA(Z36),0,VLOOKUP(B36&amp;" "&amp;N31,[1]UITSLAGEN!$N$6:$S$113,5,FALSE)))</f>
        <v>0</v>
      </c>
    </row>
    <row r="38" spans="2:32" ht="30" customHeight="1" x14ac:dyDescent="0.25">
      <c r="B38" s="187" t="s">
        <v>68</v>
      </c>
      <c r="C38" s="176" t="str">
        <f>IF(ISNA(VLOOKUP(B38,[1]teams!$B$1:$C$77,2,FALSE)),"",VLOOKUP(B38,[1]teams!$B$1:$C$77,2,FALSE))</f>
        <v>Sp.Stad Queens Paars</v>
      </c>
      <c r="D38" s="89">
        <f>AA38</f>
        <v>0</v>
      </c>
      <c r="E38" s="106">
        <f>AA39</f>
        <v>-7</v>
      </c>
      <c r="F38" s="78">
        <f>AB38</f>
        <v>2</v>
      </c>
      <c r="G38" s="36">
        <f>AB39</f>
        <v>12</v>
      </c>
      <c r="H38" s="189"/>
      <c r="I38" s="190"/>
      <c r="J38" s="97">
        <f>AD38</f>
        <v>1</v>
      </c>
      <c r="K38" s="39">
        <f>AD39</f>
        <v>-12</v>
      </c>
      <c r="L38" s="92" t="str">
        <f>AE38</f>
        <v/>
      </c>
      <c r="M38" s="39">
        <f>AE39</f>
        <v>0</v>
      </c>
      <c r="N38" s="76" t="str">
        <f>AF38</f>
        <v/>
      </c>
      <c r="O38" s="93">
        <f>AF39</f>
        <v>0</v>
      </c>
      <c r="P38" s="180">
        <f>IF(NOT(ISTEXT(D38)),D38) +IF(NOT(ISTEXT(F38)),F38)+IF(NOT(ISTEXT(H38)),H38) +IF(NOT(ISTEXT(J38)),J38)+IF(NOT(ISTEXT(L38)),L38) +IF(NOT(ISTEXT(N38)),N38)</f>
        <v>3</v>
      </c>
      <c r="Q38" s="181">
        <f>IF(AND(E38="",G38="",I38="",K38="",M38="",O38=""),"",E38+G38+I38+K38+M38+O38)</f>
        <v>-7</v>
      </c>
      <c r="R38" s="23">
        <f>IF(T38,"",RANK(S38,S34:S45,0)+T38)</f>
        <v>4</v>
      </c>
      <c r="S38">
        <f>IF(C38="",-10000,IF(P38="","",-(RANK(P38,P34:P45,0)*1000-Q38)))</f>
        <v>-4007</v>
      </c>
      <c r="T38" t="b">
        <f>IF(C38="",TRUE)</f>
        <v>0</v>
      </c>
      <c r="U38">
        <f>VLOOKUP(B38&amp;" "&amp;D31,[1]UITSLAGEN!$N$6:$O$113,2,FALSE)</f>
        <v>0</v>
      </c>
      <c r="V38" t="e">
        <f>VLOOKUP(B38&amp;" "&amp;F31,[1]UITSLAGEN!$N$6:$O$113,2,FALSE)</f>
        <v>#N/A</v>
      </c>
      <c r="W38" t="e">
        <f>VLOOKUP(B38&amp;" "&amp;H31,[1]UITSLAGEN!$N$6:$O$113,2,FALSE)</f>
        <v>#N/A</v>
      </c>
      <c r="X38">
        <f>VLOOKUP(B38&amp;" "&amp;J31,[1]UITSLAGEN!$N$6:$O$113,2,FALSE)</f>
        <v>1</v>
      </c>
      <c r="Y38" t="e">
        <f>VLOOKUP(B38&amp;" "&amp;L31,[1]UITSLAGEN!$N$6:$O$113,2,FALSE)</f>
        <v>#N/A</v>
      </c>
      <c r="Z38" t="e">
        <f>VLOOKUP(B38&amp;" "&amp;N31,[1]UITSLAGEN!$N$6:$O$113,2,FALSE)</f>
        <v>#N/A</v>
      </c>
      <c r="AA38">
        <f>IF(AND(ISNA(U38),ISNA(U39)),"",IF(ISNA(U38),0,U38)+IF(ISNA(U39),0,U39))</f>
        <v>0</v>
      </c>
      <c r="AB38">
        <f>IF(AND(ISNA(V38),ISNA(V39)),"",IF(ISNA(V38),0,V38)+IF(ISNA(V39),0,V39))</f>
        <v>2</v>
      </c>
      <c r="AD38">
        <f>IF(AND(ISNA(X38),ISNA(X39)),"",IF(ISNA(X38),0,X38)+IF(ISNA(X39),0,X39))</f>
        <v>1</v>
      </c>
      <c r="AE38" t="str">
        <f>IF(AND(ISNA(Y38),ISNA(Y39)),"",IF(ISNA(Y38),0,Y38)+IF(ISNA(Y39),0,Y39))</f>
        <v/>
      </c>
      <c r="AF38" t="str">
        <f>IF(AND(ISNA(Z38),ISNA(Z39)),"",IF(ISNA(Z38),0,Z38)+IF(ISNA(Z39),0,Z39))</f>
        <v/>
      </c>
    </row>
    <row r="39" spans="2:32" ht="30" customHeight="1" thickBot="1" x14ac:dyDescent="0.3">
      <c r="B39" s="191"/>
      <c r="C39" s="182"/>
      <c r="D39" s="40"/>
      <c r="E39" s="29"/>
      <c r="F39" s="86"/>
      <c r="G39" s="41"/>
      <c r="H39" s="192"/>
      <c r="I39" s="184"/>
      <c r="J39" s="76"/>
      <c r="K39" s="85"/>
      <c r="L39" s="86"/>
      <c r="M39" s="29"/>
      <c r="N39" s="30"/>
      <c r="O39" s="31"/>
      <c r="P39" s="185"/>
      <c r="Q39" s="186"/>
      <c r="R39" s="34"/>
      <c r="U39" t="e">
        <f>VLOOKUP(D31&amp;" "&amp;B38,[1]UITSLAGEN!$N$6:$Q$113,4,FALSE)</f>
        <v>#N/A</v>
      </c>
      <c r="V39">
        <f>VLOOKUP(F31&amp;" "&amp;B38,[1]UITSLAGEN!$N$6:$Q$113,4,FALSE)</f>
        <v>2</v>
      </c>
      <c r="W39" t="e">
        <f>VLOOKUP(H31&amp;" "&amp;B38,[1]UITSLAGEN!$N$6:$Q$113,4,FALSE)</f>
        <v>#N/A</v>
      </c>
      <c r="X39" t="e">
        <f>VLOOKUP(J31&amp;" "&amp;B38,[1]UITSLAGEN!$N$6:$Q$113,4,FALSE)</f>
        <v>#N/A</v>
      </c>
      <c r="Y39" t="e">
        <f>VLOOKUP(L31&amp;" "&amp;B38,[1]UITSLAGEN!$N$6:$Q$113,4,FALSE)</f>
        <v>#N/A</v>
      </c>
      <c r="Z39" t="e">
        <f>VLOOKUP(N31&amp;" "&amp;B38,[1]UITSLAGEN!$N$6:$Q$113,4,FALSE)</f>
        <v>#N/A</v>
      </c>
      <c r="AA39">
        <f>IF(AND(ISNA(U38),ISNA(U39)),0,IF(ISNA(U39),0,-VLOOKUP(D31&amp;" "&amp;B38,[1]UITSLAGEN!$N$6:$S$113,5,FALSE))+IF(ISNA(U38),0,VLOOKUP(B38&amp;" "&amp;D31,[1]UITSLAGEN!$N$6:$S$113,5,FALSE)))</f>
        <v>-7</v>
      </c>
      <c r="AB39">
        <f>IF(AND(ISNA(V38),ISNA(V39)),0,IF(ISNA(V39),0,-VLOOKUP(F31&amp;" "&amp;B38,[1]UITSLAGEN!$N$6:$S$113,5,FALSE))+IF(ISNA(V38),0,VLOOKUP(B38&amp;" "&amp;F31,[1]UITSLAGEN!$N$6:$S$113,5,FALSE)))</f>
        <v>12</v>
      </c>
      <c r="AD39">
        <f>IF(AND(ISNA(X38),ISNA(X39)),0,IF(ISNA(X39),0,-VLOOKUP(J31&amp;" "&amp;B38,[1]UITSLAGEN!$N$6:$S$113,5,FALSE))+IF(ISNA(X38),0,VLOOKUP(B38&amp;" "&amp;J31,[1]UITSLAGEN!$N$6:$S$113,5,FALSE)))</f>
        <v>-12</v>
      </c>
      <c r="AE39">
        <f>IF(AND(ISNA(Y38),ISNA(Y39)),0,IF(ISNA(Y39),0,-VLOOKUP(L31&amp;" "&amp;B38,[1]UITSLAGEN!$N$6:$S$113,5,FALSE))+IF(ISNA(Y38),0,VLOOKUP(B38&amp;" "&amp;L31,[1]UITSLAGEN!$N$6:$S$113,5,FALSE)))</f>
        <v>0</v>
      </c>
      <c r="AF39">
        <f>IF(AND(ISNA(Z38),ISNA(Z39)),0,IF(ISNA(Z39),0,-VLOOKUP(N31&amp;" "&amp;B38,[1]UITSLAGEN!$N$6:$S$113,5,FALSE))+IF(ISNA(Z38),0,VLOOKUP(B38&amp;" "&amp;N31,[1]UITSLAGEN!$N$6:$S$113,5,FALSE)))</f>
        <v>0</v>
      </c>
    </row>
    <row r="40" spans="2:32" ht="30" customHeight="1" x14ac:dyDescent="0.25">
      <c r="B40" s="187" t="s">
        <v>69</v>
      </c>
      <c r="C40" s="176" t="str">
        <f>IF(ISNA(VLOOKUP(B40,[1]teams!$B$1:$C$77,2,FALSE)),"",VLOOKUP(B40,[1]teams!$B$1:$C$77,2,FALSE))</f>
        <v>Sp.Stad Teun J6</v>
      </c>
      <c r="D40" s="35">
        <f>AA40</f>
        <v>2</v>
      </c>
      <c r="E40" s="39">
        <f>AA41</f>
        <v>3</v>
      </c>
      <c r="F40" s="92">
        <f>AB40</f>
        <v>2</v>
      </c>
      <c r="G40" s="39">
        <f>AB41</f>
        <v>7</v>
      </c>
      <c r="H40" s="78">
        <f>AC40</f>
        <v>3</v>
      </c>
      <c r="I40" s="188">
        <f>AC41</f>
        <v>12</v>
      </c>
      <c r="J40" s="189"/>
      <c r="K40" s="190"/>
      <c r="L40" s="97" t="str">
        <f>AE40</f>
        <v/>
      </c>
      <c r="M40" s="39">
        <f>AE41</f>
        <v>0</v>
      </c>
      <c r="N40" s="92" t="str">
        <f>AF40</f>
        <v/>
      </c>
      <c r="O40" s="93">
        <f>AF41</f>
        <v>0</v>
      </c>
      <c r="P40" s="180">
        <f>IF(NOT(ISTEXT(D40)),D40) +IF(NOT(ISTEXT(F40)),F40)+IF(NOT(ISTEXT(H40)),H40) +IF(NOT(ISTEXT(J40)),J40)+IF(NOT(ISTEXT(L40)),L40) +IF(NOT(ISTEXT(N40)),N40)</f>
        <v>7</v>
      </c>
      <c r="Q40" s="181">
        <f>IF(AND(E40="",G40="",I40="",K40="",M40="",O40=""),"",E40+G40+I40+K40+M40+O40)</f>
        <v>22</v>
      </c>
      <c r="R40" s="23">
        <f>IF(T40,"",RANK(S40,S34:S45,0)+T40)</f>
        <v>2</v>
      </c>
      <c r="S40">
        <f>IF(C40="",-10000,IF(P40="","",-(RANK(P40,P34:P45,0)*1000-Q40)))</f>
        <v>-1978</v>
      </c>
      <c r="T40" t="b">
        <f>IF(C40="",TRUE)</f>
        <v>0</v>
      </c>
      <c r="U40" t="e">
        <f>VLOOKUP(B40&amp;" "&amp;D31,[1]UITSLAGEN!$N$6:$O$113,2,FALSE)</f>
        <v>#N/A</v>
      </c>
      <c r="V40">
        <f>VLOOKUP(B40&amp;" "&amp;F31,[1]UITSLAGEN!$N$6:$O$113,2,FALSE)</f>
        <v>2</v>
      </c>
      <c r="W40" t="e">
        <f>VLOOKUP(B40&amp;" "&amp;H31,[1]UITSLAGEN!$N$6:$O$113,2,FALSE)</f>
        <v>#N/A</v>
      </c>
      <c r="X40" t="e">
        <f>VLOOKUP(B40&amp;" "&amp;J31,[1]UITSLAGEN!$N$6:$O$113,2,FALSE)</f>
        <v>#N/A</v>
      </c>
      <c r="Y40" t="e">
        <f>VLOOKUP(B40&amp;" "&amp;L31,[1]UITSLAGEN!$N$6:$O$113,2,FALSE)</f>
        <v>#N/A</v>
      </c>
      <c r="Z40" t="e">
        <f>VLOOKUP(B40&amp;" "&amp;N31,[1]UITSLAGEN!$N$6:$O$113,2,FALSE)</f>
        <v>#N/A</v>
      </c>
      <c r="AA40">
        <f>IF(AND(ISNA(U40),ISNA(U41)),"",IF(ISNA(U40),0,U40)+IF(ISNA(U41),0,U41))</f>
        <v>2</v>
      </c>
      <c r="AB40">
        <f>IF(AND(ISNA(V40),ISNA(V41)),"",IF(ISNA(V40),0,V40)+IF(ISNA(V41),0,V41))</f>
        <v>2</v>
      </c>
      <c r="AC40">
        <f>IF(AND(ISNA(W40),ISNA(W41)),"",IF(ISNA(W40),0,W40)+IF(ISNA(W41),0,W41))</f>
        <v>3</v>
      </c>
      <c r="AE40" t="str">
        <f>IF(AND(ISNA(Y40),ISNA(Y41)),"",IF(ISNA(Y40),0,Y40)+IF(ISNA(Y41),0,Y41))</f>
        <v/>
      </c>
      <c r="AF40" t="str">
        <f>IF(AND(ISNA(Z40),ISNA(Z41)),"",IF(ISNA(Z40),0,Z40)+IF(ISNA(Z41),0,Z41))</f>
        <v/>
      </c>
    </row>
    <row r="41" spans="2:32" ht="30" customHeight="1" thickBot="1" x14ac:dyDescent="0.3">
      <c r="B41" s="191"/>
      <c r="C41" s="182"/>
      <c r="D41" s="40"/>
      <c r="E41" s="29"/>
      <c r="F41" s="86"/>
      <c r="G41" s="29"/>
      <c r="H41" s="86"/>
      <c r="I41" s="41"/>
      <c r="J41" s="192"/>
      <c r="K41" s="184"/>
      <c r="L41" s="76"/>
      <c r="M41" s="85"/>
      <c r="N41" s="86"/>
      <c r="O41" s="31"/>
      <c r="P41" s="185"/>
      <c r="Q41" s="186"/>
      <c r="R41" s="34"/>
      <c r="U41">
        <f>VLOOKUP(D31&amp;" "&amp;B40,[1]UITSLAGEN!$N$6:$Q$113,4,FALSE)</f>
        <v>2</v>
      </c>
      <c r="V41" t="e">
        <f>VLOOKUP(F31&amp;" "&amp;B40,[1]UITSLAGEN!$N$6:$Q$113,4,FALSE)</f>
        <v>#N/A</v>
      </c>
      <c r="W41">
        <f>VLOOKUP(H31&amp;" "&amp;B40,[1]UITSLAGEN!$N$6:$Q$113,4,FALSE)</f>
        <v>3</v>
      </c>
      <c r="X41" t="e">
        <f>VLOOKUP(J31&amp;" "&amp;B40,[1]UITSLAGEN!$N$6:$Q$113,4,FALSE)</f>
        <v>#N/A</v>
      </c>
      <c r="Y41" t="e">
        <f>VLOOKUP(L31&amp;" "&amp;B40,[1]UITSLAGEN!$N$6:$Q$113,4,FALSE)</f>
        <v>#N/A</v>
      </c>
      <c r="Z41" t="e">
        <f>VLOOKUP(N31&amp;" "&amp;B40,[1]UITSLAGEN!$N$6:$Q$113,4,FALSE)</f>
        <v>#N/A</v>
      </c>
      <c r="AA41">
        <f>IF(AND(ISNA(U40),ISNA(U41)),0,IF(ISNA(U41),0,-VLOOKUP(D31&amp;" "&amp;B40,[1]UITSLAGEN!$N$6:$S$113,5,FALSE))+IF(ISNA(U40),0,VLOOKUP(B40&amp;" "&amp;D31,[1]UITSLAGEN!$N$6:$S$113,5,FALSE)))</f>
        <v>3</v>
      </c>
      <c r="AB41">
        <f>IF(AND(ISNA(V40),ISNA(V41)),0,IF(ISNA(V41),0,-VLOOKUP(F31&amp;" "&amp;B40,[1]UITSLAGEN!$N$6:$S$113,5,FALSE))+IF(ISNA(V40),0,VLOOKUP(B40&amp;" "&amp;F31,[1]UITSLAGEN!$N$6:$S$113,5,FALSE)))</f>
        <v>7</v>
      </c>
      <c r="AC41">
        <f>IF(AND(ISNA(W40),ISNA(W41)),0,IF(ISNA(W41),0,-VLOOKUP(H31&amp;" "&amp;B40,[1]UITSLAGEN!$N$6:$S$113,5,FALSE))+IF(ISNA(W40),0,VLOOKUP(B40&amp;" "&amp;H31,[1]UITSLAGEN!$N$6:$S$113,5,FALSE)))</f>
        <v>12</v>
      </c>
      <c r="AE41">
        <f>IF(AND(ISNA(Y40),ISNA(Y41)),0,IF(ISNA(Y41),0,-VLOOKUP(L31&amp;" "&amp;B40,[1]UITSLAGEN!$N$6:$S$113,5,FALSE))+IF(ISNA(Y40),0,VLOOKUP(B40&amp;" "&amp;L31,[1]UITSLAGEN!$N$6:$S$113,5,FALSE)))</f>
        <v>0</v>
      </c>
      <c r="AF41">
        <f>IF(AND(ISNA(Z40),ISNA(Z41)),0,IF(ISNA(Z41),0,-VLOOKUP(N31&amp;" "&amp;B40,[1]UITSLAGEN!$N$6:$S$113,5,FALSE))+IF(ISNA(Z40),0,VLOOKUP(B40&amp;" "&amp;N31,[1]UITSLAGEN!$N$6:$S$113,5,FALSE)))</f>
        <v>0</v>
      </c>
    </row>
    <row r="42" spans="2:32" ht="30" customHeight="1" x14ac:dyDescent="0.25">
      <c r="B42" s="187" t="s">
        <v>70</v>
      </c>
      <c r="C42" s="176" t="str">
        <f>IF(ISNA(VLOOKUP(B42,[1]teams!$B$1:$C$77,2,FALSE)),"",VLOOKUP(B42,[1]teams!$B$1:$C$77,2,FALSE))</f>
        <v/>
      </c>
      <c r="D42" s="35" t="str">
        <f>AA42</f>
        <v/>
      </c>
      <c r="E42" s="39">
        <f>AA43</f>
        <v>0</v>
      </c>
      <c r="F42" s="92" t="str">
        <f>AB42</f>
        <v/>
      </c>
      <c r="G42" s="39">
        <f>AB43</f>
        <v>0</v>
      </c>
      <c r="H42" s="92" t="str">
        <f>AC42</f>
        <v/>
      </c>
      <c r="I42" s="39">
        <f>AC43</f>
        <v>0</v>
      </c>
      <c r="J42" s="78" t="str">
        <f>AD42</f>
        <v/>
      </c>
      <c r="K42" s="188">
        <f>AD43</f>
        <v>0</v>
      </c>
      <c r="L42" s="189"/>
      <c r="M42" s="190"/>
      <c r="N42" s="97" t="str">
        <f>AF42</f>
        <v/>
      </c>
      <c r="O42" s="93">
        <f>AF43</f>
        <v>0</v>
      </c>
      <c r="P42" s="180">
        <f>IF(NOT(ISTEXT(D42)),D42) +IF(NOT(ISTEXT(F42)),F42)+IF(NOT(ISTEXT(H42)),H42) +IF(NOT(ISTEXT(J42)),J42)+IF(NOT(ISTEXT(L42)),L42) +IF(NOT(ISTEXT(N42)),N42)</f>
        <v>0</v>
      </c>
      <c r="Q42" s="181">
        <f>IF(AND(E42="",G42="",I42="",K42="",M42="",O42=""),"",E42+G42+I42+K42+M42+O42)</f>
        <v>0</v>
      </c>
      <c r="R42" s="23" t="str">
        <f>IF(T42,"",RANK(S42,S34:S45,0)+T42)</f>
        <v/>
      </c>
      <c r="S42">
        <f>IF(C42="",-10000,IF(P42="","",-(RANK(P42,P34:P45,0)*1000-Q42)))</f>
        <v>-10000</v>
      </c>
      <c r="T42" t="b">
        <f>IF(C42="",TRUE)</f>
        <v>1</v>
      </c>
      <c r="U42" t="e">
        <f>VLOOKUP(B42&amp;" "&amp;D31,[1]UITSLAGEN!$N$6:$O$113,2,FALSE)</f>
        <v>#N/A</v>
      </c>
      <c r="V42" t="e">
        <f>VLOOKUP(B42&amp;" "&amp;F31,[1]UITSLAGEN!$N$6:$O$113,2,FALSE)</f>
        <v>#N/A</v>
      </c>
      <c r="W42" t="e">
        <f>VLOOKUP(B42&amp;" "&amp;H31,[1]UITSLAGEN!$N$6:$O$113,2,FALSE)</f>
        <v>#N/A</v>
      </c>
      <c r="X42" t="e">
        <f>VLOOKUP(B42&amp;" "&amp;J31,[1]UITSLAGEN!$N$6:$O$113,2,FALSE)</f>
        <v>#N/A</v>
      </c>
      <c r="Y42" t="e">
        <f>VLOOKUP(B42&amp;" "&amp;L31,[1]UITSLAGEN!$N$6:$O$113,2,FALSE)</f>
        <v>#N/A</v>
      </c>
      <c r="Z42" t="e">
        <f>VLOOKUP(B42&amp;" "&amp;N31,[1]UITSLAGEN!$N$6:$O$113,2,FALSE)</f>
        <v>#N/A</v>
      </c>
      <c r="AA42" t="str">
        <f>IF(AND(ISNA(U42),ISNA(U43)),"",IF(ISNA(U42),0,U42)+IF(ISNA(U43),0,U43))</f>
        <v/>
      </c>
      <c r="AB42" t="str">
        <f>IF(AND(ISNA(V42),ISNA(V43)),"",IF(ISNA(V42),0,V42)+IF(ISNA(V43),0,V43))</f>
        <v/>
      </c>
      <c r="AC42" t="str">
        <f>IF(AND(ISNA(W42),ISNA(W43)),"",IF(ISNA(W42),0,W42)+IF(ISNA(W43),0,W43))</f>
        <v/>
      </c>
      <c r="AD42" t="str">
        <f>IF(AND(ISNA(X42),ISNA(X43)),"",IF(ISNA(X42),0,X42)+IF(ISNA(X43),0,X43))</f>
        <v/>
      </c>
      <c r="AF42" t="str">
        <f>IF(AND(ISNA(Z42),ISNA(Z43)),"",IF(ISNA(Z42),0,Z42)+IF(ISNA(Z43),0,Z43))</f>
        <v/>
      </c>
    </row>
    <row r="43" spans="2:32" ht="30" customHeight="1" thickBot="1" x14ac:dyDescent="0.3">
      <c r="B43" s="191"/>
      <c r="C43" s="182"/>
      <c r="D43" s="40"/>
      <c r="E43" s="29"/>
      <c r="F43" s="86"/>
      <c r="G43" s="29"/>
      <c r="H43" s="86"/>
      <c r="I43" s="29"/>
      <c r="J43" s="86"/>
      <c r="K43" s="41"/>
      <c r="L43" s="192"/>
      <c r="M43" s="184"/>
      <c r="N43" s="76"/>
      <c r="O43" s="142"/>
      <c r="P43" s="185"/>
      <c r="Q43" s="186"/>
      <c r="R43" s="34"/>
      <c r="U43" t="e">
        <f>VLOOKUP(D31&amp;" "&amp;B42,[1]UITSLAGEN!$N$6:$Q$113,4,FALSE)</f>
        <v>#N/A</v>
      </c>
      <c r="V43" t="e">
        <f>VLOOKUP(F31&amp;" "&amp;B42,[1]UITSLAGEN!$N$6:$Q$113,4,FALSE)</f>
        <v>#N/A</v>
      </c>
      <c r="W43" t="e">
        <f>VLOOKUP(H31&amp;" "&amp;B42,[1]UITSLAGEN!$N$6:$Q$113,4,FALSE)</f>
        <v>#N/A</v>
      </c>
      <c r="X43" t="e">
        <f>VLOOKUP(J31&amp;" "&amp;B42,[1]UITSLAGEN!$N$6:$Q$113,4,FALSE)</f>
        <v>#N/A</v>
      </c>
      <c r="Y43" t="e">
        <f>VLOOKUP(L31&amp;" "&amp;B42,[1]UITSLAGEN!$N$6:$Q$113,4,FALSE)</f>
        <v>#N/A</v>
      </c>
      <c r="Z43" t="e">
        <f>VLOOKUP(N31&amp;" "&amp;B42,[1]UITSLAGEN!$N$6:$Q$113,4,FALSE)</f>
        <v>#N/A</v>
      </c>
      <c r="AA43">
        <f>IF(AND(ISNA(U42),ISNA(U43)),0,IF(ISNA(U43),0,-VLOOKUP(D31&amp;" "&amp;B42,[1]UITSLAGEN!$N$6:$S$113,5,FALSE))+IF(ISNA(U42),0,VLOOKUP(B42&amp;" "&amp;D31,[1]UITSLAGEN!$N$6:$S$113,5,FALSE)))</f>
        <v>0</v>
      </c>
      <c r="AB43">
        <f>IF(AND(ISNA(V42),ISNA(V43)),0,IF(ISNA(V43),0,-VLOOKUP(F31&amp;" "&amp;B42,[1]UITSLAGEN!$N$6:$S$113,5,FALSE))+IF(ISNA(V42),0,VLOOKUP(B42&amp;" "&amp;F31,[1]UITSLAGEN!$N$6:$S$113,5,FALSE)))</f>
        <v>0</v>
      </c>
      <c r="AC43">
        <f>IF(AND(ISNA(W42),ISNA(W43)),0,IF(ISNA(W43),0,-VLOOKUP(H31&amp;" "&amp;B42,[1]UITSLAGEN!$N$6:$S$113,5,FALSE))+IF(ISNA(W42),0,VLOOKUP(B42&amp;" "&amp;H31,[1]UITSLAGEN!$N$6:$S$113,5,FALSE)))</f>
        <v>0</v>
      </c>
      <c r="AD43">
        <f>IF(AND(ISNA(X42),ISNA(X43)),0,IF(ISNA(X43),0,-VLOOKUP(J31&amp;" "&amp;B42,[1]UITSLAGEN!$N$6:$S$113,5,FALSE))+IF(ISNA(X42),0,VLOOKUP(B42&amp;" "&amp;J31,[1]UITSLAGEN!$N$6:$S$113,5,FALSE)))</f>
        <v>0</v>
      </c>
      <c r="AF43">
        <f>IF(AND(ISNA(Z42),ISNA(Z43)),0,IF(ISNA(Z43),0,-VLOOKUP(N31&amp;" "&amp;B42,[1]UITSLAGEN!$N$6:$S$113,5,FALSE))+IF(ISNA(Z42),0,VLOOKUP(B42&amp;" "&amp;N31,[1]UITSLAGEN!$N$6:$S$113,5,FALSE)))</f>
        <v>0</v>
      </c>
    </row>
    <row r="44" spans="2:32" ht="30" customHeight="1" x14ac:dyDescent="0.25">
      <c r="B44" s="164" t="s">
        <v>71</v>
      </c>
      <c r="C44" s="176" t="str">
        <f>IF(ISNA(VLOOKUP(B44,[1]teams!$B$1:$C$77,2,FALSE)),"",VLOOKUP(B44,[1]teams!$B$1:$C$77,2,FALSE))</f>
        <v/>
      </c>
      <c r="D44" s="89" t="str">
        <f>AA44</f>
        <v/>
      </c>
      <c r="E44" s="77">
        <f>AA45</f>
        <v>0</v>
      </c>
      <c r="F44" s="78" t="str">
        <f>AB44</f>
        <v/>
      </c>
      <c r="G44" s="77">
        <f>AB45</f>
        <v>0</v>
      </c>
      <c r="H44" s="78" t="str">
        <f>AC44</f>
        <v/>
      </c>
      <c r="I44" s="77">
        <f>AC45</f>
        <v>0</v>
      </c>
      <c r="J44" s="78" t="str">
        <f>AD44</f>
        <v/>
      </c>
      <c r="K44" s="77">
        <f>AD45</f>
        <v>0</v>
      </c>
      <c r="L44" s="78" t="str">
        <f>AE44</f>
        <v/>
      </c>
      <c r="M44" s="188">
        <f>AE45</f>
        <v>0</v>
      </c>
      <c r="N44" s="189"/>
      <c r="O44" s="190"/>
      <c r="P44" s="180">
        <f>IF(NOT(ISTEXT(D44)),D44) +IF(NOT(ISTEXT(F44)),F44)+IF(NOT(ISTEXT(H44)),H44) +IF(NOT(ISTEXT(J44)),J44)+IF(NOT(ISTEXT(L44)),L44) +IF(NOT(ISTEXT(N44)),N44)</f>
        <v>0</v>
      </c>
      <c r="Q44" s="181">
        <f>IF(AND(E44="",G44="",I44="",K44="",M44="",O44=""),"",E44+G44+I44+K44+M44+O44)</f>
        <v>0</v>
      </c>
      <c r="R44" s="23" t="str">
        <f>IF(T44,"",RANK(S44,S34:S45,0)+T44)</f>
        <v/>
      </c>
      <c r="S44">
        <f>IF(C44="",-10000,IF(P44="","",-(RANK(P44,P34:P45,0)*1000-Q44)))</f>
        <v>-10000</v>
      </c>
      <c r="T44" t="b">
        <f>IF(C44="",TRUE)</f>
        <v>1</v>
      </c>
      <c r="U44" t="e">
        <f>VLOOKUP(B44&amp;" "&amp;D31,[1]UITSLAGEN!$N$6:$O$113,2,FALSE)</f>
        <v>#N/A</v>
      </c>
      <c r="V44" t="e">
        <f>VLOOKUP(B44&amp;" "&amp;F31,[1]UITSLAGEN!$N$6:$O$113,2,FALSE)</f>
        <v>#N/A</v>
      </c>
      <c r="W44" t="e">
        <f>VLOOKUP(B44&amp;" "&amp;H31,[1]UITSLAGEN!$N$6:$O$113,2,FALSE)</f>
        <v>#N/A</v>
      </c>
      <c r="X44" t="e">
        <f>VLOOKUP(B44&amp;" "&amp;J31,[1]UITSLAGEN!$N$6:$O$113,2,FALSE)</f>
        <v>#N/A</v>
      </c>
      <c r="Y44" t="e">
        <f>VLOOKUP(B44&amp;" "&amp;L31,[1]UITSLAGEN!$N$6:$O$113,2,FALSE)</f>
        <v>#N/A</v>
      </c>
      <c r="Z44" t="e">
        <f>VLOOKUP(B44&amp;" "&amp;N31,[1]UITSLAGEN!$N$6:$O$113,2,FALSE)</f>
        <v>#N/A</v>
      </c>
      <c r="AA44" t="str">
        <f>IF(AND(ISNA(U44),ISNA(U45)),"",IF(ISNA(U44),0,U44)+IF(ISNA(U45),0,U45))</f>
        <v/>
      </c>
      <c r="AB44" t="str">
        <f>IF(AND(ISNA(V44),ISNA(V45)),"",IF(ISNA(V44),0,V44)+IF(ISNA(V45),0,V45))</f>
        <v/>
      </c>
      <c r="AC44" t="str">
        <f>IF(AND(ISNA(W44),ISNA(W45)),"",IF(ISNA(W44),0,W44)+IF(ISNA(W45),0,W45))</f>
        <v/>
      </c>
      <c r="AD44" t="str">
        <f>IF(AND(ISNA(X44),ISNA(X45)),"",IF(ISNA(X44),0,X44)+IF(ISNA(X45),0,X45))</f>
        <v/>
      </c>
      <c r="AE44" t="str">
        <f>IF(AND(ISNA(Y44),ISNA(Y45)),"",IF(ISNA(Y44),0,Y44)+IF(ISNA(Y45),0,Y45))</f>
        <v/>
      </c>
    </row>
    <row r="45" spans="2:32" ht="30" customHeight="1" thickBot="1" x14ac:dyDescent="0.3">
      <c r="B45" s="169"/>
      <c r="C45" s="182"/>
      <c r="D45" s="102"/>
      <c r="E45" s="55"/>
      <c r="F45" s="103"/>
      <c r="G45" s="55"/>
      <c r="H45" s="103"/>
      <c r="I45" s="55"/>
      <c r="J45" s="103"/>
      <c r="K45" s="55"/>
      <c r="L45" s="103"/>
      <c r="M45" s="54"/>
      <c r="N45" s="193"/>
      <c r="O45" s="194"/>
      <c r="P45" s="185"/>
      <c r="Q45" s="186"/>
      <c r="R45" s="34"/>
      <c r="U45" t="e">
        <f>VLOOKUP(D31&amp;" "&amp;B44,[1]UITSLAGEN!$N$6:$Q$113,4,FALSE)</f>
        <v>#N/A</v>
      </c>
      <c r="V45" t="e">
        <f>VLOOKUP(F31&amp;" "&amp;B44,[1]UITSLAGEN!$N$6:$Q$113,4,FALSE)</f>
        <v>#N/A</v>
      </c>
      <c r="W45" t="e">
        <f>VLOOKUP(H31&amp;" "&amp;B44,[1]UITSLAGEN!$N$6:$Q$113,4,FALSE)</f>
        <v>#N/A</v>
      </c>
      <c r="X45" t="e">
        <f>VLOOKUP(J31&amp;" "&amp;B44,[1]UITSLAGEN!$N$6:$Q$113,4,FALSE)</f>
        <v>#N/A</v>
      </c>
      <c r="Y45" t="e">
        <f>VLOOKUP(L31&amp;" "&amp;B44,[1]UITSLAGEN!$N$6:$Q$113,4,FALSE)</f>
        <v>#N/A</v>
      </c>
      <c r="Z45" t="e">
        <f>VLOOKUP(N31&amp;" "&amp;B44,[1]UITSLAGEN!$N$6:$Q$113,4,FALSE)</f>
        <v>#N/A</v>
      </c>
      <c r="AA45">
        <f>IF(AND(ISNA(U44),ISNA(U45)),0,IF(ISNA(U45),0,-VLOOKUP(D31&amp;" "&amp;B44,[1]UITSLAGEN!$N$6:$S$113,5,FALSE))+IF(ISNA(U44),0,VLOOKUP(B44&amp;" "&amp;D31,[1]UITSLAGEN!$N$6:$S$113,5,FALSE)))</f>
        <v>0</v>
      </c>
      <c r="AB45">
        <f>IF(AND(ISNA(V44),ISNA(V45)),0,IF(ISNA(V45),0,-VLOOKUP(F31&amp;" "&amp;B44,[1]UITSLAGEN!$N$6:$S$113,5,FALSE))+IF(ISNA(V44),0,VLOOKUP(B44&amp;" "&amp;F31,[1]UITSLAGEN!$N$6:$S$113,5,FALSE)))</f>
        <v>0</v>
      </c>
      <c r="AC45">
        <f>IF(AND(ISNA(W44),ISNA(W45)),0,IF(ISNA(W45),0,-VLOOKUP(H31&amp;" "&amp;B44,[1]UITSLAGEN!$N$6:$S$113,5,FALSE))+IF(ISNA(W44),0,VLOOKUP(B44&amp;" "&amp;H31,[1]UITSLAGEN!$N$6:$S$113,5,FALSE)))</f>
        <v>0</v>
      </c>
      <c r="AD45">
        <f>IF(AND(ISNA(X44),ISNA(X45)),0,IF(ISNA(X45),0,-VLOOKUP(J31&amp;" "&amp;B44,[1]UITSLAGEN!$N$6:$S$113,5,FALSE))+IF(ISNA(X44),0,VLOOKUP(B44&amp;" "&amp;J31,[1]UITSLAGEN!$N$6:$S$113,5,FALSE)))</f>
        <v>0</v>
      </c>
      <c r="AE45">
        <f>IF(AND(ISNA(Y44),ISNA(Y45)),0,IF(ISNA(Y45),0,-VLOOKUP(L31&amp;" "&amp;B44,[1]UITSLAGEN!$N$6:$S$113,5,FALSE))+IF(ISNA(Y44),0,VLOOKUP(B44&amp;" "&amp;L31,[1]UITSLAGEN!$N$6:$S$113,5,FALSE)))</f>
        <v>0</v>
      </c>
    </row>
    <row r="46" spans="2:32" ht="22.35" customHeight="1" thickBot="1" x14ac:dyDescent="0.3">
      <c r="D46" t="str">
        <f>B49</f>
        <v>6-D1</v>
      </c>
      <c r="F46" t="str">
        <f>B51</f>
        <v>6-D2</v>
      </c>
      <c r="H46" t="str">
        <f>B53</f>
        <v>6-D3</v>
      </c>
      <c r="J46" t="str">
        <f>B55</f>
        <v>6-D4</v>
      </c>
      <c r="L46" t="str">
        <f>B57</f>
        <v>6-D5</v>
      </c>
      <c r="N46" t="str">
        <f>B59</f>
        <v>6-D6</v>
      </c>
    </row>
    <row r="47" spans="2:32" ht="30" customHeight="1" x14ac:dyDescent="0.25">
      <c r="B47" s="164" t="s">
        <v>53</v>
      </c>
      <c r="C47" s="165" t="s">
        <v>12</v>
      </c>
      <c r="D47" s="166" t="str">
        <f>+C49</f>
        <v>Sp.Stad Kittens</v>
      </c>
      <c r="E47" s="167"/>
      <c r="F47" s="166" t="str">
        <f>+C51</f>
        <v>Sp.Stad Badeendjes</v>
      </c>
      <c r="G47" s="167"/>
      <c r="H47" s="166" t="str">
        <f>+C53</f>
        <v>SAS Smash</v>
      </c>
      <c r="I47" s="167"/>
      <c r="J47" s="166" t="str">
        <f>+C55</f>
        <v>Atalante Tiktok</v>
      </c>
      <c r="K47" s="167"/>
      <c r="L47" s="166" t="str">
        <f>+C57</f>
        <v/>
      </c>
      <c r="M47" s="167"/>
      <c r="N47" s="166" t="str">
        <f>+C59</f>
        <v/>
      </c>
      <c r="O47" s="167"/>
      <c r="P47" s="166" t="s">
        <v>2</v>
      </c>
      <c r="Q47" s="167"/>
      <c r="R47" s="168" t="s">
        <v>3</v>
      </c>
    </row>
    <row r="48" spans="2:32" ht="30" customHeight="1" thickBot="1" x14ac:dyDescent="0.3">
      <c r="B48" s="169"/>
      <c r="C48" s="170"/>
      <c r="D48" s="171"/>
      <c r="E48" s="172"/>
      <c r="F48" s="173"/>
      <c r="G48" s="174"/>
      <c r="H48" s="173"/>
      <c r="I48" s="174"/>
      <c r="J48" s="173"/>
      <c r="K48" s="174"/>
      <c r="L48" s="173"/>
      <c r="M48" s="174"/>
      <c r="N48" s="173"/>
      <c r="O48" s="174"/>
      <c r="P48" s="171"/>
      <c r="Q48" s="172"/>
      <c r="R48" s="175"/>
    </row>
    <row r="49" spans="2:32" ht="30" customHeight="1" x14ac:dyDescent="0.25">
      <c r="B49" s="187" t="s">
        <v>72</v>
      </c>
      <c r="C49" s="176" t="str">
        <f>IF(ISNA(VLOOKUP(B49,[1]teams!$B$1:$C$77,2,FALSE)),"",VLOOKUP(B49,[1]teams!$B$1:$C$77,2,FALSE))</f>
        <v>Sp.Stad Kittens</v>
      </c>
      <c r="D49" s="177"/>
      <c r="E49" s="178"/>
      <c r="F49" s="20">
        <f>AB49</f>
        <v>0</v>
      </c>
      <c r="G49" s="19">
        <f>AB50</f>
        <v>-11</v>
      </c>
      <c r="H49" s="179">
        <f>AC49</f>
        <v>0</v>
      </c>
      <c r="I49" s="19">
        <f>AC50</f>
        <v>-11</v>
      </c>
      <c r="J49" s="179">
        <f>AD49</f>
        <v>1</v>
      </c>
      <c r="K49" s="19">
        <f>AD50</f>
        <v>-13</v>
      </c>
      <c r="L49" s="179" t="str">
        <f>AE49</f>
        <v/>
      </c>
      <c r="M49" s="19">
        <f>AE50</f>
        <v>0</v>
      </c>
      <c r="N49" s="20" t="str">
        <f>AF49</f>
        <v/>
      </c>
      <c r="O49" s="21">
        <f>AF50</f>
        <v>0</v>
      </c>
      <c r="P49" s="180">
        <f>IF(NOT(ISTEXT(D49)),D49) +IF(NOT(ISTEXT(F49)),F49)+IF(NOT(ISTEXT(H49)),H49) +IF(NOT(ISTEXT(J49)),J49)+IF(NOT(ISTEXT(L49)),L49) +IF(NOT(ISTEXT(N49)),N49)</f>
        <v>1</v>
      </c>
      <c r="Q49" s="181">
        <f>IF(AND(E49="",G49="",I49="",K49="",M49="",O49=""),"",E49+G49+I49+K49+M49+O49)</f>
        <v>-35</v>
      </c>
      <c r="R49" s="23">
        <f>IF(T49,"",RANK(S49,S49:S60,0)+T49)</f>
        <v>4</v>
      </c>
      <c r="S49">
        <f>IF(C49="",-10000,IF(P49="","",-(RANK(P49,P49:P60,0)*1000-Q49)))</f>
        <v>-4035</v>
      </c>
      <c r="T49" t="b">
        <f>IF(C49="",TRUE)</f>
        <v>0</v>
      </c>
      <c r="U49" t="e">
        <f>VLOOKUP(B49&amp;" "&amp;D46,[1]UITSLAGEN!$N$6:$O$113,2,FALSE)</f>
        <v>#N/A</v>
      </c>
      <c r="V49">
        <f>VLOOKUP(B49&amp;" "&amp;F46,[1]UITSLAGEN!$N$6:$O$113,2,FALSE)</f>
        <v>0</v>
      </c>
      <c r="W49" t="e">
        <f>VLOOKUP(B49&amp;" "&amp;H46,[1]UITSLAGEN!$N$6:$O$113,2,FALSE)</f>
        <v>#N/A</v>
      </c>
      <c r="X49">
        <f>VLOOKUP(B49&amp;" "&amp;J46,[1]UITSLAGEN!$N$6:$O$113,2,FALSE)</f>
        <v>1</v>
      </c>
      <c r="Y49" t="e">
        <f>VLOOKUP(B49&amp;" "&amp;L46,[1]UITSLAGEN!$N$6:$O$113,2,FALSE)</f>
        <v>#N/A</v>
      </c>
      <c r="Z49" t="e">
        <f>VLOOKUP(B49&amp;" "&amp;N46,[1]UITSLAGEN!$N$6:$O$113,2,FALSE)</f>
        <v>#N/A</v>
      </c>
      <c r="AA49" t="str">
        <f t="shared" ref="AA49:AF49" si="3">IF(AND(ISNA(U49),ISNA(U50)),"",IF(ISNA(U49),0,U49)+IF(ISNA(U50),0,U50))</f>
        <v/>
      </c>
      <c r="AB49">
        <f t="shared" si="3"/>
        <v>0</v>
      </c>
      <c r="AC49">
        <f t="shared" si="3"/>
        <v>0</v>
      </c>
      <c r="AD49">
        <f t="shared" si="3"/>
        <v>1</v>
      </c>
      <c r="AE49" t="str">
        <f t="shared" si="3"/>
        <v/>
      </c>
      <c r="AF49" t="str">
        <f t="shared" si="3"/>
        <v/>
      </c>
    </row>
    <row r="50" spans="2:32" ht="30" customHeight="1" thickBot="1" x14ac:dyDescent="0.3">
      <c r="B50" s="191"/>
      <c r="C50" s="182"/>
      <c r="D50" s="183"/>
      <c r="E50" s="184"/>
      <c r="F50" s="76"/>
      <c r="G50" s="85"/>
      <c r="H50" s="86"/>
      <c r="I50" s="29"/>
      <c r="J50" s="86"/>
      <c r="K50" s="29"/>
      <c r="L50" s="86"/>
      <c r="M50" s="29"/>
      <c r="N50" s="30"/>
      <c r="O50" s="31"/>
      <c r="P50" s="185"/>
      <c r="Q50" s="186"/>
      <c r="R50" s="34"/>
      <c r="U50" t="e">
        <f>VLOOKUP(D46&amp;" "&amp;B49,[1]UITSLAGEN!$N$6:$Q$113,4,FALSE)</f>
        <v>#N/A</v>
      </c>
      <c r="V50" t="e">
        <f>VLOOKUP(F46&amp;" "&amp;B49,[1]UITSLAGEN!$N$6:$Q$113,4,FALSE)</f>
        <v>#N/A</v>
      </c>
      <c r="W50">
        <f>VLOOKUP(H46&amp;" "&amp;B49,[1]UITSLAGEN!$N$6:$Q$113,4,FALSE)</f>
        <v>0</v>
      </c>
      <c r="X50" t="e">
        <f>VLOOKUP(J46&amp;" "&amp;B49,[1]UITSLAGEN!$N$6:$Q$113,4,FALSE)</f>
        <v>#N/A</v>
      </c>
      <c r="Y50" t="e">
        <f>VLOOKUP(L46&amp;" "&amp;B49,[1]UITSLAGEN!$N$6:$Q$113,4,FALSE)</f>
        <v>#N/A</v>
      </c>
      <c r="Z50" t="e">
        <f>VLOOKUP(N46&amp;" "&amp;B49,[1]UITSLAGEN!$N$6:$Q$113,4,FALSE)</f>
        <v>#N/A</v>
      </c>
      <c r="AB50">
        <f>IF(AND(ISNA(V49),ISNA(V50)),0,IF(ISNA(V50),0,-VLOOKUP(F46&amp;" "&amp;B49,[1]UITSLAGEN!$N$6:$S$113,5,FALSE))+IF(ISNA(V49),0,VLOOKUP(B49&amp;" "&amp;F46,[1]UITSLAGEN!$N$6:$S$113,5,FALSE)))</f>
        <v>-11</v>
      </c>
      <c r="AC50">
        <f>IF(AND(ISNA(W49),ISNA(W50)),0,IF(ISNA(W50),0,-VLOOKUP(H46&amp;" "&amp;B49,[1]UITSLAGEN!$N$6:$S$113,5,FALSE))+IF(ISNA(W49),0,VLOOKUP(B49&amp;" "&amp;H46,[1]UITSLAGEN!$N$6:$S$113,5,FALSE)))</f>
        <v>-11</v>
      </c>
      <c r="AD50">
        <f>IF(AND(ISNA(X49),ISNA(X50)),0,IF(ISNA(X50),0,-VLOOKUP(J46&amp;" "&amp;B49,[1]UITSLAGEN!$N$6:$S$113,5,FALSE))+IF(ISNA(X49),0,VLOOKUP(B49&amp;" "&amp;J46,[1]UITSLAGEN!$N$6:$S$113,5,FALSE)))</f>
        <v>-13</v>
      </c>
      <c r="AE50">
        <f>IF(AND(ISNA(Y49),ISNA(Y50)),0,IF(ISNA(Y50),0,-VLOOKUP(L46&amp;" "&amp;B49,[1]UITSLAGEN!$N$6:$S$113,5,FALSE))+IF(ISNA(Y49),0,VLOOKUP(B49&amp;" "&amp;L46,[1]UITSLAGEN!$N$6:$S$113,5,FALSE)))</f>
        <v>0</v>
      </c>
      <c r="AF50">
        <f>IF(AND(ISNA(Z49),ISNA(Z50)),0,IF(ISNA(Z50),0,-VLOOKUP(N46&amp;" "&amp;B49,[1]UITSLAGEN!$N$6:$S$113,5,FALSE))+IF(ISNA(Z49),0,VLOOKUP(B49&amp;" "&amp;N46,[1]UITSLAGEN!$N$6:$S$113,5,FALSE)))</f>
        <v>0</v>
      </c>
    </row>
    <row r="51" spans="2:32" ht="30" customHeight="1" x14ac:dyDescent="0.25">
      <c r="B51" s="187" t="s">
        <v>73</v>
      </c>
      <c r="C51" s="176" t="str">
        <f>IF(ISNA(VLOOKUP(B51,[1]teams!$B$1:$C$77,2,FALSE)),"",VLOOKUP(B51,[1]teams!$B$1:$C$77,2,FALSE))</f>
        <v>Sp.Stad Badeendjes</v>
      </c>
      <c r="D51" s="89">
        <f>AA51</f>
        <v>4</v>
      </c>
      <c r="E51" s="188">
        <f>AA52</f>
        <v>11</v>
      </c>
      <c r="F51" s="189"/>
      <c r="G51" s="190"/>
      <c r="H51" s="78">
        <f>AC51</f>
        <v>0</v>
      </c>
      <c r="I51" s="39">
        <f>AC52</f>
        <v>-12</v>
      </c>
      <c r="J51" s="78">
        <f>AD51</f>
        <v>2</v>
      </c>
      <c r="K51" s="36">
        <f>AD52</f>
        <v>17</v>
      </c>
      <c r="L51" s="92" t="str">
        <f>AE51</f>
        <v/>
      </c>
      <c r="M51" s="39">
        <f>AE52</f>
        <v>0</v>
      </c>
      <c r="N51" s="76" t="str">
        <f>AF51</f>
        <v/>
      </c>
      <c r="O51" s="93">
        <f>AF52</f>
        <v>0</v>
      </c>
      <c r="P51" s="180">
        <f>IF(NOT(ISTEXT(D51)),D51) +IF(NOT(ISTEXT(F51)),F51)+IF(NOT(ISTEXT(H51)),H51) +IF(NOT(ISTEXT(J51)),J51)+IF(NOT(ISTEXT(L51)),L51) +IF(NOT(ISTEXT(N51)),N51)</f>
        <v>6</v>
      </c>
      <c r="Q51" s="181">
        <f>IF(AND(E51="",G51="",I51="",K51="",M51="",O51=""),"",E51+G51+I51+K51+M51+O51)</f>
        <v>16</v>
      </c>
      <c r="R51" s="23">
        <f>IF(T51,"",RANK(S51,S49:S60,0)+T51)</f>
        <v>2</v>
      </c>
      <c r="S51">
        <f>IF(C51="",-10000,IF(P51="","",-(RANK(P51,P49:P60,0)*1000-Q51)))</f>
        <v>-1984</v>
      </c>
      <c r="T51" t="b">
        <f>IF(C51="",TRUE)</f>
        <v>0</v>
      </c>
      <c r="U51" t="e">
        <f>VLOOKUP(B51&amp;" "&amp;D46,[1]UITSLAGEN!$N$6:$O$113,2,FALSE)</f>
        <v>#N/A</v>
      </c>
      <c r="V51" t="e">
        <f>VLOOKUP(B51&amp;" "&amp;F46,[1]UITSLAGEN!$N$6:$O$113,2,FALSE)</f>
        <v>#N/A</v>
      </c>
      <c r="W51">
        <f>VLOOKUP(B51&amp;" "&amp;H46,[1]UITSLAGEN!$N$6:$O$113,2,FALSE)</f>
        <v>0</v>
      </c>
      <c r="X51" t="e">
        <f>VLOOKUP(B51&amp;" "&amp;J46,[1]UITSLAGEN!$N$6:$O$113,2,FALSE)</f>
        <v>#N/A</v>
      </c>
      <c r="Y51" t="e">
        <f>VLOOKUP(B51&amp;" "&amp;L46,[1]UITSLAGEN!$N$6:$O$113,2,FALSE)</f>
        <v>#N/A</v>
      </c>
      <c r="Z51" t="e">
        <f>VLOOKUP(B51&amp;" "&amp;N46,[1]UITSLAGEN!$N$6:$O$113,2,FALSE)</f>
        <v>#N/A</v>
      </c>
      <c r="AA51">
        <f>IF(AND(ISNA(U51),ISNA(U52)),"",IF(ISNA(U51),0,U51)+IF(ISNA(U52),0,U52))</f>
        <v>4</v>
      </c>
      <c r="AC51">
        <f>IF(AND(ISNA(W51),ISNA(W52)),"",IF(ISNA(W51),0,W51)+IF(ISNA(W52),0,W52))</f>
        <v>0</v>
      </c>
      <c r="AD51">
        <f>IF(AND(ISNA(X51),ISNA(X52)),"",IF(ISNA(X51),0,X51)+IF(ISNA(X52),0,X52))</f>
        <v>2</v>
      </c>
      <c r="AE51" t="str">
        <f>IF(AND(ISNA(Y51),ISNA(Y52)),"",IF(ISNA(Y51),0,Y51)+IF(ISNA(Y52),0,Y52))</f>
        <v/>
      </c>
      <c r="AF51" t="str">
        <f>IF(AND(ISNA(Z51),ISNA(Z52)),"",IF(ISNA(Z51),0,Z51)+IF(ISNA(Z52),0,Z52))</f>
        <v/>
      </c>
    </row>
    <row r="52" spans="2:32" ht="30" customHeight="1" thickBot="1" x14ac:dyDescent="0.3">
      <c r="B52" s="191"/>
      <c r="C52" s="182"/>
      <c r="D52" s="40"/>
      <c r="E52" s="41"/>
      <c r="F52" s="192"/>
      <c r="G52" s="184"/>
      <c r="H52" s="78"/>
      <c r="I52" s="85"/>
      <c r="J52" s="86"/>
      <c r="K52" s="41"/>
      <c r="L52" s="86"/>
      <c r="M52" s="29"/>
      <c r="N52" s="30"/>
      <c r="O52" s="31"/>
      <c r="P52" s="185"/>
      <c r="Q52" s="186"/>
      <c r="R52" s="34"/>
      <c r="U52">
        <f>VLOOKUP(D46&amp;" "&amp;B51,[1]UITSLAGEN!$N$6:$Q$113,4,FALSE)</f>
        <v>4</v>
      </c>
      <c r="V52" t="e">
        <f>VLOOKUP(F46&amp;" "&amp;B51,[1]UITSLAGEN!$N$6:$Q$113,4,FALSE)</f>
        <v>#N/A</v>
      </c>
      <c r="W52" t="e">
        <f>VLOOKUP(H46&amp;" "&amp;B51,[1]UITSLAGEN!$N$6:$Q$113,4,FALSE)</f>
        <v>#N/A</v>
      </c>
      <c r="X52">
        <f>VLOOKUP(J46&amp;" "&amp;B51,[1]UITSLAGEN!$N$6:$Q$113,4,FALSE)</f>
        <v>2</v>
      </c>
      <c r="Y52" t="e">
        <f>VLOOKUP(L46&amp;" "&amp;B51,[1]UITSLAGEN!$N$6:$Q$113,4,FALSE)</f>
        <v>#N/A</v>
      </c>
      <c r="Z52" t="e">
        <f>VLOOKUP(N46&amp;" "&amp;B51,[1]UITSLAGEN!$N$6:$Q$113,4,FALSE)</f>
        <v>#N/A</v>
      </c>
      <c r="AA52">
        <f>IF(AND(ISNA(U51),ISNA(U52)),0,IF(ISNA(U52),0,-VLOOKUP(D46&amp;" "&amp;B51,[1]UITSLAGEN!$N$6:$S$113,5,FALSE))+IF(ISNA(U51),0,VLOOKUP(B51&amp;" "&amp;D46,[1]UITSLAGEN!$N$6:$S$113,5,FALSE)))</f>
        <v>11</v>
      </c>
      <c r="AC52">
        <f>IF(AND(ISNA(W51),ISNA(W52)),0,IF(ISNA(W52),0,-VLOOKUP(H46&amp;" "&amp;B51,[1]UITSLAGEN!$N$6:$S$113,5,FALSE))+IF(ISNA(W51),0,VLOOKUP(B51&amp;" "&amp;H46,[1]UITSLAGEN!$N$6:$S$113,5,FALSE)))</f>
        <v>-12</v>
      </c>
      <c r="AD52">
        <f>IF(AND(ISNA(X51),ISNA(X52)),0,IF(ISNA(X52),0,-VLOOKUP(J46&amp;" "&amp;B51,[1]UITSLAGEN!$N$6:$S$113,5,FALSE))+IF(ISNA(X51),0,VLOOKUP(B51&amp;" "&amp;J46,[1]UITSLAGEN!$N$6:$S$113,5,FALSE)))</f>
        <v>17</v>
      </c>
      <c r="AE52">
        <f>IF(AND(ISNA(Y51),ISNA(Y52)),0,IF(ISNA(Y52),0,-VLOOKUP(L46&amp;" "&amp;B51,[1]UITSLAGEN!$N$6:$S$113,5,FALSE))+IF(ISNA(Y51),0,VLOOKUP(B51&amp;" "&amp;L46,[1]UITSLAGEN!$N$6:$S$113,5,FALSE)))</f>
        <v>0</v>
      </c>
      <c r="AF52">
        <f>IF(AND(ISNA(Z51),ISNA(Z52)),0,IF(ISNA(Z52),0,-VLOOKUP(N46&amp;" "&amp;B51,[1]UITSLAGEN!$N$6:$S$113,5,FALSE))+IF(ISNA(Z51),0,VLOOKUP(B51&amp;" "&amp;N46,[1]UITSLAGEN!$N$6:$S$113,5,FALSE)))</f>
        <v>0</v>
      </c>
    </row>
    <row r="53" spans="2:32" ht="30" customHeight="1" x14ac:dyDescent="0.25">
      <c r="B53" s="187" t="s">
        <v>74</v>
      </c>
      <c r="C53" s="176" t="str">
        <f>IF(ISNA(VLOOKUP(B53,[1]teams!$B$1:$C$77,2,FALSE)),"",VLOOKUP(B53,[1]teams!$B$1:$C$77,2,FALSE))</f>
        <v>SAS Smash</v>
      </c>
      <c r="D53" s="89">
        <f>AA53</f>
        <v>4</v>
      </c>
      <c r="E53" s="106">
        <f>AA54</f>
        <v>11</v>
      </c>
      <c r="F53" s="78">
        <f>AB53</f>
        <v>4</v>
      </c>
      <c r="G53" s="36">
        <f>AB54</f>
        <v>12</v>
      </c>
      <c r="H53" s="189"/>
      <c r="I53" s="190"/>
      <c r="J53" s="97">
        <f>AD53</f>
        <v>3</v>
      </c>
      <c r="K53" s="39">
        <f>AD54</f>
        <v>1</v>
      </c>
      <c r="L53" s="92" t="str">
        <f>AE53</f>
        <v/>
      </c>
      <c r="M53" s="39">
        <f>AE54</f>
        <v>0</v>
      </c>
      <c r="N53" s="76" t="str">
        <f>AF53</f>
        <v/>
      </c>
      <c r="O53" s="93">
        <f>AF54</f>
        <v>0</v>
      </c>
      <c r="P53" s="180">
        <f>IF(NOT(ISTEXT(D53)),D53) +IF(NOT(ISTEXT(F53)),F53)+IF(NOT(ISTEXT(H53)),H53) +IF(NOT(ISTEXT(J53)),J53)+IF(NOT(ISTEXT(L53)),L53) +IF(NOT(ISTEXT(N53)),N53)</f>
        <v>11</v>
      </c>
      <c r="Q53" s="181">
        <f>IF(AND(E53="",G53="",I53="",K53="",M53="",O53=""),"",E53+G53+I53+K53+M53+O53)</f>
        <v>24</v>
      </c>
      <c r="R53" s="23">
        <f>IF(T53,"",RANK(S53,S49:S60,0)+T53)</f>
        <v>1</v>
      </c>
      <c r="S53">
        <f>IF(C53="",-10000,IF(P53="","",-(RANK(P53,P49:P60,0)*1000-Q53)))</f>
        <v>-976</v>
      </c>
      <c r="T53" t="b">
        <f>IF(C53="",TRUE)</f>
        <v>0</v>
      </c>
      <c r="U53">
        <f>VLOOKUP(B53&amp;" "&amp;D46,[1]UITSLAGEN!$N$6:$O$113,2,FALSE)</f>
        <v>4</v>
      </c>
      <c r="V53" t="e">
        <f>VLOOKUP(B53&amp;" "&amp;F46,[1]UITSLAGEN!$N$6:$O$113,2,FALSE)</f>
        <v>#N/A</v>
      </c>
      <c r="W53" t="e">
        <f>VLOOKUP(B53&amp;" "&amp;H46,[1]UITSLAGEN!$N$6:$O$113,2,FALSE)</f>
        <v>#N/A</v>
      </c>
      <c r="X53">
        <f>VLOOKUP(B53&amp;" "&amp;J46,[1]UITSLAGEN!$N$6:$O$113,2,FALSE)</f>
        <v>3</v>
      </c>
      <c r="Y53" t="e">
        <f>VLOOKUP(B53&amp;" "&amp;L46,[1]UITSLAGEN!$N$6:$O$113,2,FALSE)</f>
        <v>#N/A</v>
      </c>
      <c r="Z53" t="e">
        <f>VLOOKUP(B53&amp;" "&amp;N46,[1]UITSLAGEN!$N$6:$O$113,2,FALSE)</f>
        <v>#N/A</v>
      </c>
      <c r="AA53">
        <f>IF(AND(ISNA(U53),ISNA(U54)),"",IF(ISNA(U53),0,U53)+IF(ISNA(U54),0,U54))</f>
        <v>4</v>
      </c>
      <c r="AB53">
        <f>IF(AND(ISNA(V53),ISNA(V54)),"",IF(ISNA(V53),0,V53)+IF(ISNA(V54),0,V54))</f>
        <v>4</v>
      </c>
      <c r="AD53">
        <f>IF(AND(ISNA(X53),ISNA(X54)),"",IF(ISNA(X53),0,X53)+IF(ISNA(X54),0,X54))</f>
        <v>3</v>
      </c>
      <c r="AE53" t="str">
        <f>IF(AND(ISNA(Y53),ISNA(Y54)),"",IF(ISNA(Y53),0,Y53)+IF(ISNA(Y54),0,Y54))</f>
        <v/>
      </c>
      <c r="AF53" t="str">
        <f>IF(AND(ISNA(Z53),ISNA(Z54)),"",IF(ISNA(Z53),0,Z53)+IF(ISNA(Z54),0,Z54))</f>
        <v/>
      </c>
    </row>
    <row r="54" spans="2:32" ht="30" customHeight="1" thickBot="1" x14ac:dyDescent="0.3">
      <c r="B54" s="191"/>
      <c r="C54" s="182"/>
      <c r="D54" s="40"/>
      <c r="E54" s="29"/>
      <c r="F54" s="86"/>
      <c r="G54" s="41"/>
      <c r="H54" s="192"/>
      <c r="I54" s="184"/>
      <c r="J54" s="76"/>
      <c r="K54" s="85"/>
      <c r="L54" s="86"/>
      <c r="M54" s="29"/>
      <c r="N54" s="30"/>
      <c r="O54" s="31"/>
      <c r="P54" s="185"/>
      <c r="Q54" s="186"/>
      <c r="R54" s="34"/>
      <c r="U54" t="e">
        <f>VLOOKUP(D46&amp;" "&amp;B53,[1]UITSLAGEN!$N$6:$Q$113,4,FALSE)</f>
        <v>#N/A</v>
      </c>
      <c r="V54">
        <f>VLOOKUP(F46&amp;" "&amp;B53,[1]UITSLAGEN!$N$6:$Q$113,4,FALSE)</f>
        <v>4</v>
      </c>
      <c r="W54" t="e">
        <f>VLOOKUP(H46&amp;" "&amp;B53,[1]UITSLAGEN!$N$6:$Q$113,4,FALSE)</f>
        <v>#N/A</v>
      </c>
      <c r="X54" t="e">
        <f>VLOOKUP(J46&amp;" "&amp;B53,[1]UITSLAGEN!$N$6:$Q$113,4,FALSE)</f>
        <v>#N/A</v>
      </c>
      <c r="Y54" t="e">
        <f>VLOOKUP(L46&amp;" "&amp;B53,[1]UITSLAGEN!$N$6:$Q$113,4,FALSE)</f>
        <v>#N/A</v>
      </c>
      <c r="Z54" t="e">
        <f>VLOOKUP(N46&amp;" "&amp;B53,[1]UITSLAGEN!$N$6:$Q$113,4,FALSE)</f>
        <v>#N/A</v>
      </c>
      <c r="AA54">
        <f>IF(AND(ISNA(U53),ISNA(U54)),0,IF(ISNA(U54),0,-VLOOKUP(D46&amp;" "&amp;B53,[1]UITSLAGEN!$N$6:$S$113,5,FALSE))+IF(ISNA(U53),0,VLOOKUP(B53&amp;" "&amp;D46,[1]UITSLAGEN!$N$6:$S$113,5,FALSE)))</f>
        <v>11</v>
      </c>
      <c r="AB54">
        <f>IF(AND(ISNA(V53),ISNA(V54)),0,IF(ISNA(V54),0,-VLOOKUP(F46&amp;" "&amp;B53,[1]UITSLAGEN!$N$6:$S$113,5,FALSE))+IF(ISNA(V53),0,VLOOKUP(B53&amp;" "&amp;F46,[1]UITSLAGEN!$N$6:$S$113,5,FALSE)))</f>
        <v>12</v>
      </c>
      <c r="AD54">
        <f>IF(AND(ISNA(X53),ISNA(X54)),0,IF(ISNA(X54),0,-VLOOKUP(J46&amp;" "&amp;B53,[1]UITSLAGEN!$N$6:$S$113,5,FALSE))+IF(ISNA(X53),0,VLOOKUP(B53&amp;" "&amp;J46,[1]UITSLAGEN!$N$6:$S$113,5,FALSE)))</f>
        <v>1</v>
      </c>
      <c r="AE54">
        <f>IF(AND(ISNA(Y53),ISNA(Y54)),0,IF(ISNA(Y54),0,-VLOOKUP(L46&amp;" "&amp;B53,[1]UITSLAGEN!$N$6:$S$113,5,FALSE))+IF(ISNA(Y53),0,VLOOKUP(B53&amp;" "&amp;L46,[1]UITSLAGEN!$N$6:$S$113,5,FALSE)))</f>
        <v>0</v>
      </c>
      <c r="AF54">
        <f>IF(AND(ISNA(Z53),ISNA(Z54)),0,IF(ISNA(Z54),0,-VLOOKUP(N46&amp;" "&amp;B53,[1]UITSLAGEN!$N$6:$S$113,5,FALSE))+IF(ISNA(Z53),0,VLOOKUP(B53&amp;" "&amp;N46,[1]UITSLAGEN!$N$6:$S$113,5,FALSE)))</f>
        <v>0</v>
      </c>
    </row>
    <row r="55" spans="2:32" ht="30" customHeight="1" x14ac:dyDescent="0.25">
      <c r="B55" s="187" t="s">
        <v>75</v>
      </c>
      <c r="C55" s="176" t="str">
        <f>IF(ISNA(VLOOKUP(B55,[1]teams!$B$1:$C$77,2,FALSE)),"",VLOOKUP(B55,[1]teams!$B$1:$C$77,2,FALSE))</f>
        <v>Atalante Tiktok</v>
      </c>
      <c r="D55" s="35">
        <f>AA55</f>
        <v>3</v>
      </c>
      <c r="E55" s="39">
        <f>AA56</f>
        <v>13</v>
      </c>
      <c r="F55" s="92">
        <f>AB55</f>
        <v>2</v>
      </c>
      <c r="G55" s="39">
        <f>AB56</f>
        <v>-17</v>
      </c>
      <c r="H55" s="78">
        <f>AC55</f>
        <v>1</v>
      </c>
      <c r="I55" s="188">
        <f>AC56</f>
        <v>-1</v>
      </c>
      <c r="J55" s="189"/>
      <c r="K55" s="190"/>
      <c r="L55" s="97" t="str">
        <f>AE55</f>
        <v/>
      </c>
      <c r="M55" s="39">
        <f>AE56</f>
        <v>0</v>
      </c>
      <c r="N55" s="92" t="str">
        <f>AF55</f>
        <v/>
      </c>
      <c r="O55" s="93">
        <f>AF56</f>
        <v>0</v>
      </c>
      <c r="P55" s="180">
        <f>IF(NOT(ISTEXT(D55)),D55) +IF(NOT(ISTEXT(F55)),F55)+IF(NOT(ISTEXT(H55)),H55) +IF(NOT(ISTEXT(J55)),J55)+IF(NOT(ISTEXT(L55)),L55) +IF(NOT(ISTEXT(N55)),N55)</f>
        <v>6</v>
      </c>
      <c r="Q55" s="181">
        <f>IF(AND(E55="",G55="",I55="",K55="",M55="",O55=""),"",E55+G55+I55+K55+M55+O55)</f>
        <v>-5</v>
      </c>
      <c r="R55" s="23">
        <f>IF(T55,"",RANK(S55,S49:S60,0)+T55)</f>
        <v>3</v>
      </c>
      <c r="S55">
        <f>IF(C55="",-10000,IF(P55="","",-(RANK(P55,P49:P60,0)*1000-Q55)))</f>
        <v>-2005</v>
      </c>
      <c r="T55" t="b">
        <f>IF(C55="",TRUE)</f>
        <v>0</v>
      </c>
      <c r="U55" t="e">
        <f>VLOOKUP(B55&amp;" "&amp;D46,[1]UITSLAGEN!$N$6:$O$113,2,FALSE)</f>
        <v>#N/A</v>
      </c>
      <c r="V55">
        <f>VLOOKUP(B55&amp;" "&amp;F46,[1]UITSLAGEN!$N$6:$O$113,2,FALSE)</f>
        <v>2</v>
      </c>
      <c r="W55" t="e">
        <f>VLOOKUP(B55&amp;" "&amp;H46,[1]UITSLAGEN!$N$6:$O$113,2,FALSE)</f>
        <v>#N/A</v>
      </c>
      <c r="X55" t="e">
        <f>VLOOKUP(B55&amp;" "&amp;J46,[1]UITSLAGEN!$N$6:$O$113,2,FALSE)</f>
        <v>#N/A</v>
      </c>
      <c r="Y55" t="e">
        <f>VLOOKUP(B55&amp;" "&amp;L46,[1]UITSLAGEN!$N$6:$O$113,2,FALSE)</f>
        <v>#N/A</v>
      </c>
      <c r="Z55" t="e">
        <f>VLOOKUP(B55&amp;" "&amp;N46,[1]UITSLAGEN!$N$6:$O$113,2,FALSE)</f>
        <v>#N/A</v>
      </c>
      <c r="AA55">
        <f>IF(AND(ISNA(U55),ISNA(U56)),"",IF(ISNA(U55),0,U55)+IF(ISNA(U56),0,U56))</f>
        <v>3</v>
      </c>
      <c r="AB55">
        <f>IF(AND(ISNA(V55),ISNA(V56)),"",IF(ISNA(V55),0,V55)+IF(ISNA(V56),0,V56))</f>
        <v>2</v>
      </c>
      <c r="AC55">
        <f>IF(AND(ISNA(W55),ISNA(W56)),"",IF(ISNA(W55),0,W55)+IF(ISNA(W56),0,W56))</f>
        <v>1</v>
      </c>
      <c r="AE55" t="str">
        <f>IF(AND(ISNA(Y55),ISNA(Y56)),"",IF(ISNA(Y55),0,Y55)+IF(ISNA(Y56),0,Y56))</f>
        <v/>
      </c>
      <c r="AF55" t="str">
        <f>IF(AND(ISNA(Z55),ISNA(Z56)),"",IF(ISNA(Z55),0,Z55)+IF(ISNA(Z56),0,Z56))</f>
        <v/>
      </c>
    </row>
    <row r="56" spans="2:32" ht="30" customHeight="1" thickBot="1" x14ac:dyDescent="0.3">
      <c r="B56" s="191"/>
      <c r="C56" s="182"/>
      <c r="D56" s="40"/>
      <c r="E56" s="29"/>
      <c r="F56" s="86"/>
      <c r="G56" s="29"/>
      <c r="H56" s="86"/>
      <c r="I56" s="41"/>
      <c r="J56" s="192"/>
      <c r="K56" s="184"/>
      <c r="L56" s="76"/>
      <c r="M56" s="85"/>
      <c r="N56" s="86"/>
      <c r="O56" s="31"/>
      <c r="P56" s="185"/>
      <c r="Q56" s="186"/>
      <c r="R56" s="34"/>
      <c r="U56">
        <f>VLOOKUP(D46&amp;" "&amp;B55,[1]UITSLAGEN!$N$6:$Q$113,4,FALSE)</f>
        <v>3</v>
      </c>
      <c r="V56" t="e">
        <f>VLOOKUP(F46&amp;" "&amp;B55,[1]UITSLAGEN!$N$6:$Q$113,4,FALSE)</f>
        <v>#N/A</v>
      </c>
      <c r="W56">
        <f>VLOOKUP(H46&amp;" "&amp;B55,[1]UITSLAGEN!$N$6:$Q$113,4,FALSE)</f>
        <v>1</v>
      </c>
      <c r="X56" t="e">
        <f>VLOOKUP(J46&amp;" "&amp;B55,[1]UITSLAGEN!$N$6:$Q$113,4,FALSE)</f>
        <v>#N/A</v>
      </c>
      <c r="Y56" t="e">
        <f>VLOOKUP(L46&amp;" "&amp;B55,[1]UITSLAGEN!$N$6:$Q$113,4,FALSE)</f>
        <v>#N/A</v>
      </c>
      <c r="Z56" t="e">
        <f>VLOOKUP(N46&amp;" "&amp;B55,[1]UITSLAGEN!$N$6:$Q$113,4,FALSE)</f>
        <v>#N/A</v>
      </c>
      <c r="AA56">
        <f>IF(AND(ISNA(U55),ISNA(U56)),0,IF(ISNA(U56),0,-VLOOKUP(D46&amp;" "&amp;B55,[1]UITSLAGEN!$N$6:$S$113,5,FALSE))+IF(ISNA(U55),0,VLOOKUP(B55&amp;" "&amp;D46,[1]UITSLAGEN!$N$6:$S$113,5,FALSE)))</f>
        <v>13</v>
      </c>
      <c r="AB56">
        <f>IF(AND(ISNA(V55),ISNA(V56)),0,IF(ISNA(V56),0,-VLOOKUP(F46&amp;" "&amp;B55,[1]UITSLAGEN!$N$6:$S$113,5,FALSE))+IF(ISNA(V55),0,VLOOKUP(B55&amp;" "&amp;F46,[1]UITSLAGEN!$N$6:$S$113,5,FALSE)))</f>
        <v>-17</v>
      </c>
      <c r="AC56">
        <f>IF(AND(ISNA(W55),ISNA(W56)),0,IF(ISNA(W56),0,-VLOOKUP(H46&amp;" "&amp;B55,[1]UITSLAGEN!$N$6:$S$113,5,FALSE))+IF(ISNA(W55),0,VLOOKUP(B55&amp;" "&amp;H46,[1]UITSLAGEN!$N$6:$S$113,5,FALSE)))</f>
        <v>-1</v>
      </c>
      <c r="AE56">
        <f>IF(AND(ISNA(Y55),ISNA(Y56)),0,IF(ISNA(Y56),0,-VLOOKUP(L46&amp;" "&amp;B55,[1]UITSLAGEN!$N$6:$S$113,5,FALSE))+IF(ISNA(Y55),0,VLOOKUP(B55&amp;" "&amp;L46,[1]UITSLAGEN!$N$6:$S$113,5,FALSE)))</f>
        <v>0</v>
      </c>
      <c r="AF56">
        <f>IF(AND(ISNA(Z55),ISNA(Z56)),0,IF(ISNA(Z56),0,-VLOOKUP(N46&amp;" "&amp;B55,[1]UITSLAGEN!$N$6:$S$113,5,FALSE))+IF(ISNA(Z55),0,VLOOKUP(B55&amp;" "&amp;N46,[1]UITSLAGEN!$N$6:$S$113,5,FALSE)))</f>
        <v>0</v>
      </c>
    </row>
    <row r="57" spans="2:32" ht="30" customHeight="1" x14ac:dyDescent="0.25">
      <c r="B57" s="187" t="s">
        <v>76</v>
      </c>
      <c r="C57" s="176" t="str">
        <f>IF(ISNA(VLOOKUP(B57,[1]teams!$B$1:$C$77,2,FALSE)),"",VLOOKUP(B57,[1]teams!$B$1:$C$77,2,FALSE))</f>
        <v/>
      </c>
      <c r="D57" s="35" t="str">
        <f>AA57</f>
        <v/>
      </c>
      <c r="E57" s="39">
        <f>AA58</f>
        <v>0</v>
      </c>
      <c r="F57" s="92" t="str">
        <f>AB57</f>
        <v/>
      </c>
      <c r="G57" s="39">
        <f>AB58</f>
        <v>0</v>
      </c>
      <c r="H57" s="92" t="str">
        <f>AC57</f>
        <v/>
      </c>
      <c r="I57" s="39">
        <f>AC58</f>
        <v>0</v>
      </c>
      <c r="J57" s="78" t="str">
        <f>AD57</f>
        <v/>
      </c>
      <c r="K57" s="188">
        <f>AD58</f>
        <v>0</v>
      </c>
      <c r="L57" s="189"/>
      <c r="M57" s="190"/>
      <c r="N57" s="97" t="str">
        <f>AF57</f>
        <v/>
      </c>
      <c r="O57" s="93">
        <f>AF58</f>
        <v>0</v>
      </c>
      <c r="P57" s="180">
        <f>IF(NOT(ISTEXT(D57)),D57) +IF(NOT(ISTEXT(F57)),F57)+IF(NOT(ISTEXT(H57)),H57) +IF(NOT(ISTEXT(J57)),J57)+IF(NOT(ISTEXT(L57)),L57) +IF(NOT(ISTEXT(N57)),N57)</f>
        <v>0</v>
      </c>
      <c r="Q57" s="181">
        <f>IF(AND(E57="",G57="",I57="",K57="",M57="",O57=""),"",E57+G57+I57+K57+M57+O57)</f>
        <v>0</v>
      </c>
      <c r="R57" s="23" t="str">
        <f>IF(T57,"",RANK(S57,S49:S60,0)+T57)</f>
        <v/>
      </c>
      <c r="S57">
        <f>IF(C57="",-10000,IF(P57="","",-(RANK(P57,P49:P60,0)*1000-Q57)))</f>
        <v>-10000</v>
      </c>
      <c r="T57" t="b">
        <f>IF(C57="",TRUE)</f>
        <v>1</v>
      </c>
      <c r="U57" t="e">
        <f>VLOOKUP(B57&amp;" "&amp;D46,[1]UITSLAGEN!$N$6:$O$113,2,FALSE)</f>
        <v>#N/A</v>
      </c>
      <c r="V57" t="e">
        <f>VLOOKUP(B57&amp;" "&amp;F46,[1]UITSLAGEN!$N$6:$O$113,2,FALSE)</f>
        <v>#N/A</v>
      </c>
      <c r="W57" t="e">
        <f>VLOOKUP(B57&amp;" "&amp;H46,[1]UITSLAGEN!$N$6:$O$113,2,FALSE)</f>
        <v>#N/A</v>
      </c>
      <c r="X57" t="e">
        <f>VLOOKUP(B57&amp;" "&amp;J46,[1]UITSLAGEN!$N$6:$O$113,2,FALSE)</f>
        <v>#N/A</v>
      </c>
      <c r="Y57" t="e">
        <f>VLOOKUP(B57&amp;" "&amp;L46,[1]UITSLAGEN!$N$6:$O$113,2,FALSE)</f>
        <v>#N/A</v>
      </c>
      <c r="Z57" t="e">
        <f>VLOOKUP(B57&amp;" "&amp;N46,[1]UITSLAGEN!$N$6:$O$113,2,FALSE)</f>
        <v>#N/A</v>
      </c>
      <c r="AA57" t="str">
        <f>IF(AND(ISNA(U57),ISNA(U58)),"",IF(ISNA(U57),0,U57)+IF(ISNA(U58),0,U58))</f>
        <v/>
      </c>
      <c r="AB57" t="str">
        <f>IF(AND(ISNA(V57),ISNA(V58)),"",IF(ISNA(V57),0,V57)+IF(ISNA(V58),0,V58))</f>
        <v/>
      </c>
      <c r="AC57" t="str">
        <f>IF(AND(ISNA(W57),ISNA(W58)),"",IF(ISNA(W57),0,W57)+IF(ISNA(W58),0,W58))</f>
        <v/>
      </c>
      <c r="AD57" t="str">
        <f>IF(AND(ISNA(X57),ISNA(X58)),"",IF(ISNA(X57),0,X57)+IF(ISNA(X58),0,X58))</f>
        <v/>
      </c>
      <c r="AF57" t="str">
        <f>IF(AND(ISNA(Z57),ISNA(Z58)),"",IF(ISNA(Z57),0,Z57)+IF(ISNA(Z58),0,Z58))</f>
        <v/>
      </c>
    </row>
    <row r="58" spans="2:32" ht="30" customHeight="1" thickBot="1" x14ac:dyDescent="0.3">
      <c r="B58" s="191"/>
      <c r="C58" s="182"/>
      <c r="D58" s="40"/>
      <c r="E58" s="29"/>
      <c r="F58" s="86"/>
      <c r="G58" s="29"/>
      <c r="H58" s="86"/>
      <c r="I58" s="29"/>
      <c r="J58" s="86"/>
      <c r="K58" s="41"/>
      <c r="L58" s="192"/>
      <c r="M58" s="184"/>
      <c r="N58" s="76"/>
      <c r="O58" s="142"/>
      <c r="P58" s="185"/>
      <c r="Q58" s="186"/>
      <c r="R58" s="34"/>
      <c r="U58" t="e">
        <f>VLOOKUP(D46&amp;" "&amp;B57,[1]UITSLAGEN!$N$6:$Q$113,4,FALSE)</f>
        <v>#N/A</v>
      </c>
      <c r="V58" t="e">
        <f>VLOOKUP(F46&amp;" "&amp;B57,[1]UITSLAGEN!$N$6:$Q$113,4,FALSE)</f>
        <v>#N/A</v>
      </c>
      <c r="W58" t="e">
        <f>VLOOKUP(H46&amp;" "&amp;B57,[1]UITSLAGEN!$N$6:$Q$113,4,FALSE)</f>
        <v>#N/A</v>
      </c>
      <c r="X58" t="e">
        <f>VLOOKUP(J46&amp;" "&amp;B57,[1]UITSLAGEN!$N$6:$Q$113,4,FALSE)</f>
        <v>#N/A</v>
      </c>
      <c r="Y58" t="e">
        <f>VLOOKUP(L46&amp;" "&amp;B57,[1]UITSLAGEN!$N$6:$Q$113,4,FALSE)</f>
        <v>#N/A</v>
      </c>
      <c r="Z58" t="e">
        <f>VLOOKUP(N46&amp;" "&amp;B57,[1]UITSLAGEN!$N$6:$Q$113,4,FALSE)</f>
        <v>#N/A</v>
      </c>
      <c r="AA58">
        <f>IF(AND(ISNA(U57),ISNA(U58)),0,IF(ISNA(U58),0,-VLOOKUP(D46&amp;" "&amp;B57,[1]UITSLAGEN!$N$6:$S$113,5,FALSE))+IF(ISNA(U57),0,VLOOKUP(B57&amp;" "&amp;D46,[1]UITSLAGEN!$N$6:$S$113,5,FALSE)))</f>
        <v>0</v>
      </c>
      <c r="AB58">
        <f>IF(AND(ISNA(V57),ISNA(V58)),0,IF(ISNA(V58),0,-VLOOKUP(F46&amp;" "&amp;B57,[1]UITSLAGEN!$N$6:$S$113,5,FALSE))+IF(ISNA(V57),0,VLOOKUP(B57&amp;" "&amp;F46,[1]UITSLAGEN!$N$6:$S$113,5,FALSE)))</f>
        <v>0</v>
      </c>
      <c r="AC58">
        <f>IF(AND(ISNA(W57),ISNA(W58)),0,IF(ISNA(W58),0,-VLOOKUP(H46&amp;" "&amp;B57,[1]UITSLAGEN!$N$6:$S$113,5,FALSE))+IF(ISNA(W57),0,VLOOKUP(B57&amp;" "&amp;H46,[1]UITSLAGEN!$N$6:$S$113,5,FALSE)))</f>
        <v>0</v>
      </c>
      <c r="AD58">
        <f>IF(AND(ISNA(X57),ISNA(X58)),0,IF(ISNA(X58),0,-VLOOKUP(J46&amp;" "&amp;B57,[1]UITSLAGEN!$N$6:$S$113,5,FALSE))+IF(ISNA(X57),0,VLOOKUP(B57&amp;" "&amp;J46,[1]UITSLAGEN!$N$6:$S$113,5,FALSE)))</f>
        <v>0</v>
      </c>
      <c r="AF58">
        <f>IF(AND(ISNA(Z57),ISNA(Z58)),0,IF(ISNA(Z58),0,-VLOOKUP(N46&amp;" "&amp;B57,[1]UITSLAGEN!$N$6:$S$113,5,FALSE))+IF(ISNA(Z57),0,VLOOKUP(B57&amp;" "&amp;N46,[1]UITSLAGEN!$N$6:$S$113,5,FALSE)))</f>
        <v>0</v>
      </c>
    </row>
    <row r="59" spans="2:32" ht="30" customHeight="1" x14ac:dyDescent="0.25">
      <c r="B59" s="164" t="s">
        <v>77</v>
      </c>
      <c r="C59" s="176" t="str">
        <f>IF(ISNA(VLOOKUP(B59,[1]teams!$B$1:$C$77,2,FALSE)),"",VLOOKUP(B59,[1]teams!$B$1:$C$77,2,FALSE))</f>
        <v/>
      </c>
      <c r="D59" s="89" t="str">
        <f>AA59</f>
        <v/>
      </c>
      <c r="E59" s="77">
        <f>AA60</f>
        <v>0</v>
      </c>
      <c r="F59" s="78" t="str">
        <f>AB59</f>
        <v/>
      </c>
      <c r="G59" s="77">
        <f>AB60</f>
        <v>0</v>
      </c>
      <c r="H59" s="78" t="str">
        <f>AC59</f>
        <v/>
      </c>
      <c r="I59" s="77">
        <f>AC60</f>
        <v>0</v>
      </c>
      <c r="J59" s="78" t="str">
        <f>AD59</f>
        <v/>
      </c>
      <c r="K59" s="77">
        <f>AD60</f>
        <v>0</v>
      </c>
      <c r="L59" s="78" t="str">
        <f>AE59</f>
        <v/>
      </c>
      <c r="M59" s="188">
        <f>AE60</f>
        <v>0</v>
      </c>
      <c r="N59" s="189"/>
      <c r="O59" s="190"/>
      <c r="P59" s="180">
        <f>IF(NOT(ISTEXT(D59)),D59) +IF(NOT(ISTEXT(F59)),F59)+IF(NOT(ISTEXT(H59)),H59) +IF(NOT(ISTEXT(J59)),J59)+IF(NOT(ISTEXT(L59)),L59) +IF(NOT(ISTEXT(N59)),N59)</f>
        <v>0</v>
      </c>
      <c r="Q59" s="181">
        <f>IF(AND(E59="",G59="",I59="",K59="",M59="",O59=""),"",E59+G59+I59+K59+M59+O59)</f>
        <v>0</v>
      </c>
      <c r="R59" s="23" t="str">
        <f>IF(T59,"",RANK(S59,S49:S60,0)+T59)</f>
        <v/>
      </c>
      <c r="S59">
        <f>IF(C59="",-10000,IF(P59="","",-(RANK(P59,P49:P60,0)*1000-Q59)))</f>
        <v>-10000</v>
      </c>
      <c r="T59" t="b">
        <f>IF(C59="",TRUE)</f>
        <v>1</v>
      </c>
      <c r="U59" t="e">
        <f>VLOOKUP(B59&amp;" "&amp;D46,[1]UITSLAGEN!$N$6:$O$113,2,FALSE)</f>
        <v>#N/A</v>
      </c>
      <c r="V59" t="e">
        <f>VLOOKUP(B59&amp;" "&amp;F46,[1]UITSLAGEN!$N$6:$O$113,2,FALSE)</f>
        <v>#N/A</v>
      </c>
      <c r="W59" t="e">
        <f>VLOOKUP(B59&amp;" "&amp;H46,[1]UITSLAGEN!$N$6:$O$113,2,FALSE)</f>
        <v>#N/A</v>
      </c>
      <c r="X59" t="e">
        <f>VLOOKUP(B59&amp;" "&amp;J46,[1]UITSLAGEN!$N$6:$O$113,2,FALSE)</f>
        <v>#N/A</v>
      </c>
      <c r="Y59" t="e">
        <f>VLOOKUP(B59&amp;" "&amp;L46,[1]UITSLAGEN!$N$6:$O$113,2,FALSE)</f>
        <v>#N/A</v>
      </c>
      <c r="Z59" t="e">
        <f>VLOOKUP(B59&amp;" "&amp;N46,[1]UITSLAGEN!$N$6:$O$113,2,FALSE)</f>
        <v>#N/A</v>
      </c>
      <c r="AA59" t="str">
        <f>IF(AND(ISNA(U59),ISNA(U60)),"",IF(ISNA(U59),0,U59)+IF(ISNA(U60),0,U60))</f>
        <v/>
      </c>
      <c r="AB59" t="str">
        <f>IF(AND(ISNA(V59),ISNA(V60)),"",IF(ISNA(V59),0,V59)+IF(ISNA(V60),0,V60))</f>
        <v/>
      </c>
      <c r="AC59" t="str">
        <f>IF(AND(ISNA(W59),ISNA(W60)),"",IF(ISNA(W59),0,W59)+IF(ISNA(W60),0,W60))</f>
        <v/>
      </c>
      <c r="AD59" t="str">
        <f>IF(AND(ISNA(X59),ISNA(X60)),"",IF(ISNA(X59),0,X59)+IF(ISNA(X60),0,X60))</f>
        <v/>
      </c>
      <c r="AE59" t="str">
        <f>IF(AND(ISNA(Y59),ISNA(Y60)),"",IF(ISNA(Y59),0,Y59)+IF(ISNA(Y60),0,Y60))</f>
        <v/>
      </c>
    </row>
    <row r="60" spans="2:32" ht="30" customHeight="1" thickBot="1" x14ac:dyDescent="0.3">
      <c r="B60" s="169"/>
      <c r="C60" s="182"/>
      <c r="D60" s="102"/>
      <c r="E60" s="55"/>
      <c r="F60" s="103"/>
      <c r="G60" s="55"/>
      <c r="H60" s="103"/>
      <c r="I60" s="55"/>
      <c r="J60" s="103"/>
      <c r="K60" s="55"/>
      <c r="L60" s="103"/>
      <c r="M60" s="54"/>
      <c r="N60" s="193"/>
      <c r="O60" s="194"/>
      <c r="P60" s="185"/>
      <c r="Q60" s="186"/>
      <c r="R60" s="34"/>
      <c r="U60" t="e">
        <f>VLOOKUP(D46&amp;" "&amp;B59,[1]UITSLAGEN!$N$6:$Q$113,4,FALSE)</f>
        <v>#N/A</v>
      </c>
      <c r="V60" t="e">
        <f>VLOOKUP(F46&amp;" "&amp;B59,[1]UITSLAGEN!$N$6:$Q$113,4,FALSE)</f>
        <v>#N/A</v>
      </c>
      <c r="W60" t="e">
        <f>VLOOKUP(H46&amp;" "&amp;B59,[1]UITSLAGEN!$N$6:$Q$113,4,FALSE)</f>
        <v>#N/A</v>
      </c>
      <c r="X60" t="e">
        <f>VLOOKUP(J46&amp;" "&amp;B59,[1]UITSLAGEN!$N$6:$Q$113,4,FALSE)</f>
        <v>#N/A</v>
      </c>
      <c r="Y60" t="e">
        <f>VLOOKUP(L46&amp;" "&amp;B59,[1]UITSLAGEN!$N$6:$Q$113,4,FALSE)</f>
        <v>#N/A</v>
      </c>
      <c r="Z60" t="e">
        <f>VLOOKUP(N46&amp;" "&amp;B59,[1]UITSLAGEN!$N$6:$Q$113,4,FALSE)</f>
        <v>#N/A</v>
      </c>
      <c r="AA60">
        <f>IF(AND(ISNA(U59),ISNA(U60)),0,IF(ISNA(U60),0,-VLOOKUP(D46&amp;" "&amp;B59,[1]UITSLAGEN!$N$6:$S$113,5,FALSE))+IF(ISNA(U59),0,VLOOKUP(B59&amp;" "&amp;D46,[1]UITSLAGEN!$N$6:$S$113,5,FALSE)))</f>
        <v>0</v>
      </c>
      <c r="AB60">
        <f>IF(AND(ISNA(V59),ISNA(V60)),0,IF(ISNA(V60),0,-VLOOKUP(F46&amp;" "&amp;B59,[1]UITSLAGEN!$N$6:$S$113,5,FALSE))+IF(ISNA(V59),0,VLOOKUP(B59&amp;" "&amp;F46,[1]UITSLAGEN!$N$6:$S$113,5,FALSE)))</f>
        <v>0</v>
      </c>
      <c r="AC60">
        <f>IF(AND(ISNA(W59),ISNA(W60)),0,IF(ISNA(W60),0,-VLOOKUP(H46&amp;" "&amp;B59,[1]UITSLAGEN!$N$6:$S$113,5,FALSE))+IF(ISNA(W59),0,VLOOKUP(B59&amp;" "&amp;H46,[1]UITSLAGEN!$N$6:$S$113,5,FALSE)))</f>
        <v>0</v>
      </c>
      <c r="AD60">
        <f>IF(AND(ISNA(X59),ISNA(X60)),0,IF(ISNA(X60),0,-VLOOKUP(J46&amp;" "&amp;B59,[1]UITSLAGEN!$N$6:$S$113,5,FALSE))+IF(ISNA(X59),0,VLOOKUP(B59&amp;" "&amp;J46,[1]UITSLAGEN!$N$6:$S$113,5,FALSE)))</f>
        <v>0</v>
      </c>
      <c r="AE60">
        <f>IF(AND(ISNA(Y59),ISNA(Y60)),0,IF(ISNA(Y60),0,-VLOOKUP(L46&amp;" "&amp;B59,[1]UITSLAGEN!$N$6:$S$113,5,FALSE))+IF(ISNA(Y59),0,VLOOKUP(B59&amp;" "&amp;L46,[1]UITSLAGEN!$N$6:$S$113,5,FALSE)))</f>
        <v>0</v>
      </c>
    </row>
    <row r="61" spans="2:32" ht="22.35" customHeight="1" thickBot="1" x14ac:dyDescent="0.3">
      <c r="D61" t="str">
        <f>B64</f>
        <v>6-E1</v>
      </c>
      <c r="F61" t="str">
        <f>B66</f>
        <v>6-E2</v>
      </c>
      <c r="H61" t="str">
        <f>B68</f>
        <v>6-E3</v>
      </c>
      <c r="J61" t="str">
        <f>B70</f>
        <v>6-E4</v>
      </c>
      <c r="L61" t="str">
        <f>B72</f>
        <v>6-E5</v>
      </c>
      <c r="N61" t="str">
        <f>B74</f>
        <v>6-E6</v>
      </c>
    </row>
    <row r="62" spans="2:32" ht="30" customHeight="1" x14ac:dyDescent="0.25">
      <c r="B62" s="164" t="s">
        <v>53</v>
      </c>
      <c r="C62" s="165" t="s">
        <v>26</v>
      </c>
      <c r="D62" s="166" t="str">
        <f>+C64</f>
        <v>AMVJ/Mart.Octopussen</v>
      </c>
      <c r="E62" s="167"/>
      <c r="F62" s="166" t="str">
        <f>+C66</f>
        <v>VHZ Block</v>
      </c>
      <c r="G62" s="167"/>
      <c r="H62" s="166" t="str">
        <f>+C68</f>
        <v>VHZ Touché</v>
      </c>
      <c r="I62" s="167"/>
      <c r="J62" s="166" t="str">
        <f>+C70</f>
        <v>AMVJ/Mart.Zeehonden</v>
      </c>
      <c r="K62" s="167"/>
      <c r="L62" s="166" t="str">
        <f>+C72</f>
        <v>VCH Time Out</v>
      </c>
      <c r="M62" s="167"/>
      <c r="N62" s="166" t="str">
        <f>+C74</f>
        <v/>
      </c>
      <c r="O62" s="167"/>
      <c r="P62" s="166" t="s">
        <v>2</v>
      </c>
      <c r="Q62" s="167"/>
      <c r="R62" s="168" t="s">
        <v>3</v>
      </c>
    </row>
    <row r="63" spans="2:32" ht="30" customHeight="1" thickBot="1" x14ac:dyDescent="0.3">
      <c r="B63" s="169"/>
      <c r="C63" s="170"/>
      <c r="D63" s="171"/>
      <c r="E63" s="172"/>
      <c r="F63" s="173"/>
      <c r="G63" s="174"/>
      <c r="H63" s="173"/>
      <c r="I63" s="174"/>
      <c r="J63" s="173"/>
      <c r="K63" s="174"/>
      <c r="L63" s="173"/>
      <c r="M63" s="174"/>
      <c r="N63" s="173"/>
      <c r="O63" s="174"/>
      <c r="P63" s="171"/>
      <c r="Q63" s="172"/>
      <c r="R63" s="175"/>
    </row>
    <row r="64" spans="2:32" ht="30" customHeight="1" x14ac:dyDescent="0.25">
      <c r="B64" s="187" t="s">
        <v>78</v>
      </c>
      <c r="C64" s="176" t="str">
        <f>IF(ISNA(VLOOKUP(B64,[1]teams!$B$1:$C$77,2,FALSE)),"",VLOOKUP(B64,[1]teams!$B$1:$C$77,2,FALSE))</f>
        <v>AMVJ/Mart.Octopussen</v>
      </c>
      <c r="D64" s="177"/>
      <c r="E64" s="178"/>
      <c r="F64" s="20">
        <f>AB64</f>
        <v>4</v>
      </c>
      <c r="G64" s="19">
        <f>AB65</f>
        <v>21</v>
      </c>
      <c r="H64" s="179">
        <f>AC64</f>
        <v>0</v>
      </c>
      <c r="I64" s="19">
        <f>AC65</f>
        <v>-9</v>
      </c>
      <c r="J64" s="179" t="str">
        <f>AD64</f>
        <v/>
      </c>
      <c r="K64" s="19">
        <f>AD65</f>
        <v>0</v>
      </c>
      <c r="L64" s="179">
        <f>AE64</f>
        <v>2</v>
      </c>
      <c r="M64" s="19">
        <f>AE65</f>
        <v>6</v>
      </c>
      <c r="N64" s="20" t="str">
        <f>AF64</f>
        <v/>
      </c>
      <c r="O64" s="21">
        <f>AF65</f>
        <v>0</v>
      </c>
      <c r="P64" s="180">
        <f>IF(NOT(ISTEXT(D64)),D64) +IF(NOT(ISTEXT(F64)),F64)+IF(NOT(ISTEXT(H64)),H64) +IF(NOT(ISTEXT(J64)),J64)+IF(NOT(ISTEXT(L64)),L64) +IF(NOT(ISTEXT(N64)),N64)</f>
        <v>6</v>
      </c>
      <c r="Q64" s="181">
        <f>IF(AND(E64="",G64="",I64="",K64="",M64="",O64=""),"",E64+G64+I64+K64+M64+O64)</f>
        <v>18</v>
      </c>
      <c r="R64" s="23">
        <f>IF(T64,"",RANK(S64,S64:S75,0)+T64)</f>
        <v>3</v>
      </c>
      <c r="S64">
        <f>IF(C64="",-10000,IF(P64="","",-(RANK(P64,P64:P75,0)*1000-Q64)))</f>
        <v>-2982</v>
      </c>
      <c r="T64" t="b">
        <f>IF(C64="",TRUE)</f>
        <v>0</v>
      </c>
      <c r="U64" t="e">
        <f>VLOOKUP(B64&amp;" "&amp;D61,[1]UITSLAGEN!$N$6:$O$113,2,FALSE)</f>
        <v>#N/A</v>
      </c>
      <c r="V64">
        <f>VLOOKUP(B64&amp;" "&amp;F61,[1]UITSLAGEN!$N$6:$O$113,2,FALSE)</f>
        <v>4</v>
      </c>
      <c r="W64">
        <f>VLOOKUP(B64&amp;" "&amp;H61,[1]UITSLAGEN!$N$6:$O$113,2,FALSE)</f>
        <v>0</v>
      </c>
      <c r="X64" t="e">
        <f>VLOOKUP(B64&amp;" "&amp;J61,[1]UITSLAGEN!$N$6:$O$113,2,FALSE)</f>
        <v>#N/A</v>
      </c>
      <c r="Y64" t="e">
        <f>VLOOKUP(B64&amp;" "&amp;L61,[1]UITSLAGEN!$N$6:$O$113,2,FALSE)</f>
        <v>#N/A</v>
      </c>
      <c r="Z64" t="e">
        <f>VLOOKUP(B64&amp;" "&amp;N61,[1]UITSLAGEN!$N$6:$O$113,2,FALSE)</f>
        <v>#N/A</v>
      </c>
      <c r="AA64" t="str">
        <f t="shared" ref="AA64:AF64" si="4">IF(AND(ISNA(U64),ISNA(U65)),"",IF(ISNA(U64),0,U64)+IF(ISNA(U65),0,U65))</f>
        <v/>
      </c>
      <c r="AB64">
        <f t="shared" si="4"/>
        <v>4</v>
      </c>
      <c r="AC64">
        <f t="shared" si="4"/>
        <v>0</v>
      </c>
      <c r="AD64" t="str">
        <f t="shared" si="4"/>
        <v/>
      </c>
      <c r="AE64">
        <f t="shared" si="4"/>
        <v>2</v>
      </c>
      <c r="AF64" t="str">
        <f t="shared" si="4"/>
        <v/>
      </c>
    </row>
    <row r="65" spans="2:32" ht="30" customHeight="1" thickBot="1" x14ac:dyDescent="0.3">
      <c r="B65" s="191"/>
      <c r="C65" s="182"/>
      <c r="D65" s="183"/>
      <c r="E65" s="184"/>
      <c r="F65" s="76"/>
      <c r="G65" s="85"/>
      <c r="H65" s="86"/>
      <c r="I65" s="29"/>
      <c r="J65" s="86"/>
      <c r="K65" s="29"/>
      <c r="L65" s="86"/>
      <c r="M65" s="29"/>
      <c r="N65" s="30"/>
      <c r="O65" s="31"/>
      <c r="P65" s="185"/>
      <c r="Q65" s="186"/>
      <c r="R65" s="34"/>
      <c r="U65" t="e">
        <f>VLOOKUP(D61&amp;" "&amp;B64,[1]UITSLAGEN!$N$6:$Q$113,4,FALSE)</f>
        <v>#N/A</v>
      </c>
      <c r="V65" t="e">
        <f>VLOOKUP(F61&amp;" "&amp;B64,[1]UITSLAGEN!$N$6:$Q$113,4,FALSE)</f>
        <v>#N/A</v>
      </c>
      <c r="W65" t="e">
        <f>VLOOKUP(H61&amp;" "&amp;B64,[1]UITSLAGEN!$N$6:$Q$113,4,FALSE)</f>
        <v>#N/A</v>
      </c>
      <c r="X65" t="e">
        <f>VLOOKUP(J61&amp;" "&amp;B64,[1]UITSLAGEN!$N$6:$Q$113,4,FALSE)</f>
        <v>#N/A</v>
      </c>
      <c r="Y65">
        <f>VLOOKUP(L61&amp;" "&amp;B64,[1]UITSLAGEN!$N$6:$Q$113,4,FALSE)</f>
        <v>2</v>
      </c>
      <c r="Z65" t="e">
        <f>VLOOKUP(N61&amp;" "&amp;B64,[1]UITSLAGEN!$N$6:$Q$113,4,FALSE)</f>
        <v>#N/A</v>
      </c>
      <c r="AB65">
        <f>IF(AND(ISNA(V64),ISNA(V65)),0,IF(ISNA(V65),0,-VLOOKUP(F61&amp;" "&amp;B64,[1]UITSLAGEN!$N$6:$S$113,5,FALSE))+IF(ISNA(V64),0,VLOOKUP(B64&amp;" "&amp;F61,[1]UITSLAGEN!$N$6:$S$113,5,FALSE)))</f>
        <v>21</v>
      </c>
      <c r="AC65">
        <f>IF(AND(ISNA(W64),ISNA(W65)),0,IF(ISNA(W65),0,-VLOOKUP(H61&amp;" "&amp;B64,[1]UITSLAGEN!$N$6:$S$113,5,FALSE))+IF(ISNA(W64),0,VLOOKUP(B64&amp;" "&amp;H61,[1]UITSLAGEN!$N$6:$S$113,5,FALSE)))</f>
        <v>-9</v>
      </c>
      <c r="AD65">
        <f>IF(AND(ISNA(X64),ISNA(X65)),0,IF(ISNA(X65),0,-VLOOKUP(J61&amp;" "&amp;B64,[1]UITSLAGEN!$N$6:$S$113,5,FALSE))+IF(ISNA(X64),0,VLOOKUP(B64&amp;" "&amp;J61,[1]UITSLAGEN!$N$6:$S$113,5,FALSE)))</f>
        <v>0</v>
      </c>
      <c r="AE65">
        <f>IF(AND(ISNA(Y64),ISNA(Y65)),0,IF(ISNA(Y65),0,-VLOOKUP(L61&amp;" "&amp;B64,[1]UITSLAGEN!$N$6:$S$113,5,FALSE))+IF(ISNA(Y64),0,VLOOKUP(B64&amp;" "&amp;L61,[1]UITSLAGEN!$N$6:$S$113,5,FALSE)))</f>
        <v>6</v>
      </c>
      <c r="AF65">
        <f>IF(AND(ISNA(Z64),ISNA(Z65)),0,IF(ISNA(Z65),0,-VLOOKUP(N61&amp;" "&amp;B64,[1]UITSLAGEN!$N$6:$S$113,5,FALSE))+IF(ISNA(Z64),0,VLOOKUP(B64&amp;" "&amp;N61,[1]UITSLAGEN!$N$6:$S$113,5,FALSE)))</f>
        <v>0</v>
      </c>
    </row>
    <row r="66" spans="2:32" ht="30" customHeight="1" x14ac:dyDescent="0.25">
      <c r="B66" s="187" t="s">
        <v>79</v>
      </c>
      <c r="C66" s="176" t="str">
        <f>IF(ISNA(VLOOKUP(B66,[1]teams!$B$1:$C$77,2,FALSE)),"",VLOOKUP(B66,[1]teams!$B$1:$C$77,2,FALSE))</f>
        <v>VHZ Block</v>
      </c>
      <c r="D66" s="89">
        <f>AA66</f>
        <v>0</v>
      </c>
      <c r="E66" s="188">
        <f>AA67</f>
        <v>-21</v>
      </c>
      <c r="F66" s="189"/>
      <c r="G66" s="190"/>
      <c r="H66" s="78">
        <f>AC66</f>
        <v>0</v>
      </c>
      <c r="I66" s="39">
        <f>AC67</f>
        <v>-14</v>
      </c>
      <c r="J66" s="78">
        <f>AD66</f>
        <v>4</v>
      </c>
      <c r="K66" s="36">
        <f>AD67</f>
        <v>22</v>
      </c>
      <c r="L66" s="92">
        <f>AE66</f>
        <v>0</v>
      </c>
      <c r="M66" s="39">
        <f>AE67</f>
        <v>-14</v>
      </c>
      <c r="N66" s="76" t="str">
        <f>AF66</f>
        <v/>
      </c>
      <c r="O66" s="93">
        <f>AF67</f>
        <v>0</v>
      </c>
      <c r="P66" s="180">
        <f>IF(NOT(ISTEXT(D66)),D66) +IF(NOT(ISTEXT(F66)),F66)+IF(NOT(ISTEXT(H66)),H66) +IF(NOT(ISTEXT(J66)),J66)+IF(NOT(ISTEXT(L66)),L66) +IF(NOT(ISTEXT(N66)),N66)</f>
        <v>4</v>
      </c>
      <c r="Q66" s="181">
        <f>IF(AND(E66="",G66="",I66="",K66="",M66="",O66=""),"",E66+G66+I66+K66+M66+O66)</f>
        <v>-27</v>
      </c>
      <c r="R66" s="23">
        <f>IF(T66,"",RANK(S66,S64:S75,0)+T66)</f>
        <v>4</v>
      </c>
      <c r="S66">
        <f>IF(C66="",-10000,IF(P66="","",-(RANK(P66,P64:P75,0)*1000-Q66)))</f>
        <v>-4027</v>
      </c>
      <c r="T66" t="b">
        <f>IF(C66="",TRUE)</f>
        <v>0</v>
      </c>
      <c r="U66" t="e">
        <f>VLOOKUP(B66&amp;" "&amp;D61,[1]UITSLAGEN!$N$6:$O$113,2,FALSE)</f>
        <v>#N/A</v>
      </c>
      <c r="V66" t="e">
        <f>VLOOKUP(B66&amp;" "&amp;F61,[1]UITSLAGEN!$N$6:$O$113,2,FALSE)</f>
        <v>#N/A</v>
      </c>
      <c r="W66">
        <f>VLOOKUP(B66&amp;" "&amp;H61,[1]UITSLAGEN!$N$6:$O$113,2,FALSE)</f>
        <v>0</v>
      </c>
      <c r="X66">
        <f>VLOOKUP(B66&amp;" "&amp;J61,[1]UITSLAGEN!$N$6:$O$113,2,FALSE)</f>
        <v>4</v>
      </c>
      <c r="Y66" t="e">
        <f>VLOOKUP(B66&amp;" "&amp;L61,[1]UITSLAGEN!$N$6:$O$113,2,FALSE)</f>
        <v>#N/A</v>
      </c>
      <c r="Z66" t="e">
        <f>VLOOKUP(B66&amp;" "&amp;N61,[1]UITSLAGEN!$N$6:$O$113,2,FALSE)</f>
        <v>#N/A</v>
      </c>
      <c r="AA66">
        <f>IF(AND(ISNA(U66),ISNA(U67)),"",IF(ISNA(U66),0,U66)+IF(ISNA(U67),0,U67))</f>
        <v>0</v>
      </c>
      <c r="AC66">
        <f>IF(AND(ISNA(W66),ISNA(W67)),"",IF(ISNA(W66),0,W66)+IF(ISNA(W67),0,W67))</f>
        <v>0</v>
      </c>
      <c r="AD66">
        <f>IF(AND(ISNA(X66),ISNA(X67)),"",IF(ISNA(X66),0,X66)+IF(ISNA(X67),0,X67))</f>
        <v>4</v>
      </c>
      <c r="AE66">
        <f>IF(AND(ISNA(Y66),ISNA(Y67)),"",IF(ISNA(Y66),0,Y66)+IF(ISNA(Y67),0,Y67))</f>
        <v>0</v>
      </c>
      <c r="AF66" t="str">
        <f>IF(AND(ISNA(Z66),ISNA(Z67)),"",IF(ISNA(Z66),0,Z66)+IF(ISNA(Z67),0,Z67))</f>
        <v/>
      </c>
    </row>
    <row r="67" spans="2:32" ht="30" customHeight="1" thickBot="1" x14ac:dyDescent="0.3">
      <c r="B67" s="191"/>
      <c r="C67" s="182"/>
      <c r="D67" s="40"/>
      <c r="E67" s="41"/>
      <c r="F67" s="192"/>
      <c r="G67" s="184"/>
      <c r="H67" s="78"/>
      <c r="I67" s="85"/>
      <c r="J67" s="86"/>
      <c r="K67" s="41"/>
      <c r="L67" s="86"/>
      <c r="M67" s="29"/>
      <c r="N67" s="30"/>
      <c r="O67" s="31"/>
      <c r="P67" s="185"/>
      <c r="Q67" s="186"/>
      <c r="R67" s="34"/>
      <c r="U67">
        <f>VLOOKUP(D61&amp;" "&amp;B66,[1]UITSLAGEN!$N$6:$Q$113,4,FALSE)</f>
        <v>0</v>
      </c>
      <c r="V67" t="e">
        <f>VLOOKUP(F61&amp;" "&amp;B66,[1]UITSLAGEN!$N$6:$Q$113,4,FALSE)</f>
        <v>#N/A</v>
      </c>
      <c r="W67" t="e">
        <f>VLOOKUP(H61&amp;" "&amp;B66,[1]UITSLAGEN!$N$6:$Q$113,4,FALSE)</f>
        <v>#N/A</v>
      </c>
      <c r="X67" t="e">
        <f>VLOOKUP(J61&amp;" "&amp;B66,[1]UITSLAGEN!$N$6:$Q$113,4,FALSE)</f>
        <v>#N/A</v>
      </c>
      <c r="Y67">
        <f>VLOOKUP(L61&amp;" "&amp;B66,[1]UITSLAGEN!$N$6:$Q$113,4,FALSE)</f>
        <v>0</v>
      </c>
      <c r="Z67" t="e">
        <f>VLOOKUP(N61&amp;" "&amp;B66,[1]UITSLAGEN!$N$6:$Q$113,4,FALSE)</f>
        <v>#N/A</v>
      </c>
      <c r="AA67">
        <f>IF(AND(ISNA(U66),ISNA(U67)),0,IF(ISNA(U67),0,-VLOOKUP(D61&amp;" "&amp;B66,[1]UITSLAGEN!$N$6:$S$113,5,FALSE))+IF(ISNA(U66),0,VLOOKUP(B66&amp;" "&amp;D61,[1]UITSLAGEN!$N$6:$S$113,5,FALSE)))</f>
        <v>-21</v>
      </c>
      <c r="AC67">
        <f>IF(AND(ISNA(W66),ISNA(W67)),0,IF(ISNA(W67),0,-VLOOKUP(H61&amp;" "&amp;B66,[1]UITSLAGEN!$N$6:$S$113,5,FALSE))+IF(ISNA(W66),0,VLOOKUP(B66&amp;" "&amp;H61,[1]UITSLAGEN!$N$6:$S$113,5,FALSE)))</f>
        <v>-14</v>
      </c>
      <c r="AD67">
        <f>IF(AND(ISNA(X66),ISNA(X67)),0,IF(ISNA(X67),0,-VLOOKUP(J61&amp;" "&amp;B66,[1]UITSLAGEN!$N$6:$S$113,5,FALSE))+IF(ISNA(X66),0,VLOOKUP(B66&amp;" "&amp;J61,[1]UITSLAGEN!$N$6:$S$113,5,FALSE)))</f>
        <v>22</v>
      </c>
      <c r="AE67">
        <f>IF(AND(ISNA(Y66),ISNA(Y67)),0,IF(ISNA(Y67),0,-VLOOKUP(L61&amp;" "&amp;B66,[1]UITSLAGEN!$N$6:$S$113,5,FALSE))+IF(ISNA(Y66),0,VLOOKUP(B66&amp;" "&amp;L61,[1]UITSLAGEN!$N$6:$S$113,5,FALSE)))</f>
        <v>-14</v>
      </c>
      <c r="AF67">
        <f>IF(AND(ISNA(Z66),ISNA(Z67)),0,IF(ISNA(Z67),0,-VLOOKUP(N61&amp;" "&amp;B66,[1]UITSLAGEN!$N$6:$S$113,5,FALSE))+IF(ISNA(Z66),0,VLOOKUP(B66&amp;" "&amp;N61,[1]UITSLAGEN!$N$6:$S$113,5,FALSE)))</f>
        <v>0</v>
      </c>
    </row>
    <row r="68" spans="2:32" ht="30" customHeight="1" x14ac:dyDescent="0.25">
      <c r="B68" s="187" t="s">
        <v>80</v>
      </c>
      <c r="C68" s="176" t="str">
        <f>IF(ISNA(VLOOKUP(B68,[1]teams!$B$1:$C$77,2,FALSE)),"",VLOOKUP(B68,[1]teams!$B$1:$C$77,2,FALSE))</f>
        <v>VHZ Touché</v>
      </c>
      <c r="D68" s="89">
        <f>AA68</f>
        <v>4</v>
      </c>
      <c r="E68" s="106">
        <f>AA69</f>
        <v>9</v>
      </c>
      <c r="F68" s="78">
        <f>AB68</f>
        <v>4</v>
      </c>
      <c r="G68" s="36">
        <f>AB69</f>
        <v>14</v>
      </c>
      <c r="H68" s="189"/>
      <c r="I68" s="190"/>
      <c r="J68" s="97">
        <f>AD68</f>
        <v>2</v>
      </c>
      <c r="K68" s="39">
        <f>AD69</f>
        <v>4</v>
      </c>
      <c r="L68" s="92" t="str">
        <f>AE68</f>
        <v/>
      </c>
      <c r="M68" s="39">
        <f>AE69</f>
        <v>0</v>
      </c>
      <c r="N68" s="76" t="str">
        <f>AF68</f>
        <v/>
      </c>
      <c r="O68" s="93">
        <f>AF69</f>
        <v>0</v>
      </c>
      <c r="P68" s="180">
        <f>IF(NOT(ISTEXT(D68)),D68) +IF(NOT(ISTEXT(F68)),F68)+IF(NOT(ISTEXT(H68)),H68) +IF(NOT(ISTEXT(J68)),J68)+IF(NOT(ISTEXT(L68)),L68) +IF(NOT(ISTEXT(N68)),N68)</f>
        <v>10</v>
      </c>
      <c r="Q68" s="181">
        <f>IF(AND(E68="",G68="",I68="",K68="",M68="",O68=""),"",E68+G68+I68+K68+M68+O68)</f>
        <v>27</v>
      </c>
      <c r="R68" s="23">
        <f>IF(T68,"",RANK(S68,S64:S75,0)+T68)</f>
        <v>1</v>
      </c>
      <c r="S68">
        <f>IF(C68="",-10000,IF(P68="","",-(RANK(P68,P64:P75,0)*1000-Q68)))</f>
        <v>-973</v>
      </c>
      <c r="T68" t="b">
        <f>IF(C68="",TRUE)</f>
        <v>0</v>
      </c>
      <c r="U68" t="e">
        <f>VLOOKUP(B68&amp;" "&amp;D61,[1]UITSLAGEN!$N$6:$O$113,2,FALSE)</f>
        <v>#N/A</v>
      </c>
      <c r="V68" t="e">
        <f>VLOOKUP(B68&amp;" "&amp;F61,[1]UITSLAGEN!$N$6:$O$113,2,FALSE)</f>
        <v>#N/A</v>
      </c>
      <c r="W68" t="e">
        <f>VLOOKUP(B68&amp;" "&amp;H61,[1]UITSLAGEN!$N$6:$O$113,2,FALSE)</f>
        <v>#N/A</v>
      </c>
      <c r="X68">
        <f>VLOOKUP(B68&amp;" "&amp;J61,[1]UITSLAGEN!$N$6:$O$113,2,FALSE)</f>
        <v>2</v>
      </c>
      <c r="Y68" t="e">
        <f>VLOOKUP(B68&amp;" "&amp;L61,[1]UITSLAGEN!$N$6:$O$113,2,FALSE)</f>
        <v>#N/A</v>
      </c>
      <c r="Z68" t="e">
        <f>VLOOKUP(B68&amp;" "&amp;N61,[1]UITSLAGEN!$N$6:$O$113,2,FALSE)</f>
        <v>#N/A</v>
      </c>
      <c r="AA68">
        <f>IF(AND(ISNA(U68),ISNA(U69)),"",IF(ISNA(U68),0,U68)+IF(ISNA(U69),0,U69))</f>
        <v>4</v>
      </c>
      <c r="AB68">
        <f>IF(AND(ISNA(V68),ISNA(V69)),"",IF(ISNA(V68),0,V68)+IF(ISNA(V69),0,V69))</f>
        <v>4</v>
      </c>
      <c r="AD68">
        <f>IF(AND(ISNA(X68),ISNA(X69)),"",IF(ISNA(X68),0,X68)+IF(ISNA(X69),0,X69))</f>
        <v>2</v>
      </c>
      <c r="AE68" t="str">
        <f>IF(AND(ISNA(Y68),ISNA(Y69)),"",IF(ISNA(Y68),0,Y68)+IF(ISNA(Y69),0,Y69))</f>
        <v/>
      </c>
      <c r="AF68" t="str">
        <f>IF(AND(ISNA(Z68),ISNA(Z69)),"",IF(ISNA(Z68),0,Z68)+IF(ISNA(Z69),0,Z69))</f>
        <v/>
      </c>
    </row>
    <row r="69" spans="2:32" ht="30" customHeight="1" thickBot="1" x14ac:dyDescent="0.3">
      <c r="B69" s="191"/>
      <c r="C69" s="182"/>
      <c r="D69" s="40"/>
      <c r="E69" s="29"/>
      <c r="F69" s="86"/>
      <c r="G69" s="41"/>
      <c r="H69" s="192"/>
      <c r="I69" s="184"/>
      <c r="J69" s="76"/>
      <c r="K69" s="85"/>
      <c r="L69" s="86"/>
      <c r="M69" s="29"/>
      <c r="N69" s="30"/>
      <c r="O69" s="31"/>
      <c r="P69" s="185"/>
      <c r="Q69" s="186"/>
      <c r="R69" s="34"/>
      <c r="U69">
        <f>VLOOKUP(D61&amp;" "&amp;B68,[1]UITSLAGEN!$N$6:$Q$113,4,FALSE)</f>
        <v>4</v>
      </c>
      <c r="V69">
        <f>VLOOKUP(F61&amp;" "&amp;B68,[1]UITSLAGEN!$N$6:$Q$113,4,FALSE)</f>
        <v>4</v>
      </c>
      <c r="W69" t="e">
        <f>VLOOKUP(H61&amp;" "&amp;B68,[1]UITSLAGEN!$N$6:$Q$113,4,FALSE)</f>
        <v>#N/A</v>
      </c>
      <c r="X69" t="e">
        <f>VLOOKUP(J61&amp;" "&amp;B68,[1]UITSLAGEN!$N$6:$Q$113,4,FALSE)</f>
        <v>#N/A</v>
      </c>
      <c r="Y69" t="e">
        <f>VLOOKUP(L61&amp;" "&amp;B68,[1]UITSLAGEN!$N$6:$Q$113,4,FALSE)</f>
        <v>#N/A</v>
      </c>
      <c r="Z69" t="e">
        <f>VLOOKUP(N61&amp;" "&amp;B68,[1]UITSLAGEN!$N$6:$Q$113,4,FALSE)</f>
        <v>#N/A</v>
      </c>
      <c r="AA69">
        <f>IF(AND(ISNA(U68),ISNA(U69)),0,IF(ISNA(U69),0,-VLOOKUP(D61&amp;" "&amp;B68,[1]UITSLAGEN!$N$6:$S$113,5,FALSE))+IF(ISNA(U68),0,VLOOKUP(B68&amp;" "&amp;D61,[1]UITSLAGEN!$N$6:$S$113,5,FALSE)))</f>
        <v>9</v>
      </c>
      <c r="AB69">
        <f>IF(AND(ISNA(V68),ISNA(V69)),0,IF(ISNA(V69),0,-VLOOKUP(F61&amp;" "&amp;B68,[1]UITSLAGEN!$N$6:$S$113,5,FALSE))+IF(ISNA(V68),0,VLOOKUP(B68&amp;" "&amp;F61,[1]UITSLAGEN!$N$6:$S$113,5,FALSE)))</f>
        <v>14</v>
      </c>
      <c r="AD69">
        <f>IF(AND(ISNA(X68),ISNA(X69)),0,IF(ISNA(X69),0,-VLOOKUP(J61&amp;" "&amp;B68,[1]UITSLAGEN!$N$6:$S$113,5,FALSE))+IF(ISNA(X68),0,VLOOKUP(B68&amp;" "&amp;J61,[1]UITSLAGEN!$N$6:$S$113,5,FALSE)))</f>
        <v>4</v>
      </c>
      <c r="AE69">
        <f>IF(AND(ISNA(Y68),ISNA(Y69)),0,IF(ISNA(Y69),0,-VLOOKUP(L61&amp;" "&amp;B68,[1]UITSLAGEN!$N$6:$S$113,5,FALSE))+IF(ISNA(Y68),0,VLOOKUP(B68&amp;" "&amp;L61,[1]UITSLAGEN!$N$6:$S$113,5,FALSE)))</f>
        <v>0</v>
      </c>
      <c r="AF69">
        <f>IF(AND(ISNA(Z68),ISNA(Z69)),0,IF(ISNA(Z69),0,-VLOOKUP(N61&amp;" "&amp;B68,[1]UITSLAGEN!$N$6:$S$113,5,FALSE))+IF(ISNA(Z68),0,VLOOKUP(B68&amp;" "&amp;N61,[1]UITSLAGEN!$N$6:$S$113,5,FALSE)))</f>
        <v>0</v>
      </c>
    </row>
    <row r="70" spans="2:32" ht="30" customHeight="1" x14ac:dyDescent="0.25">
      <c r="B70" s="187" t="s">
        <v>81</v>
      </c>
      <c r="C70" s="176" t="str">
        <f>IF(ISNA(VLOOKUP(B70,[1]teams!$B$1:$C$77,2,FALSE)),"",VLOOKUP(B70,[1]teams!$B$1:$C$77,2,FALSE))</f>
        <v>AMVJ/Mart.Zeehonden</v>
      </c>
      <c r="D70" s="35" t="str">
        <f>AA70</f>
        <v/>
      </c>
      <c r="E70" s="39">
        <f>AA71</f>
        <v>0</v>
      </c>
      <c r="F70" s="92">
        <f>AB70</f>
        <v>0</v>
      </c>
      <c r="G70" s="39">
        <f>AB71</f>
        <v>-22</v>
      </c>
      <c r="H70" s="78">
        <f>AC70</f>
        <v>2</v>
      </c>
      <c r="I70" s="188">
        <f>AC71</f>
        <v>-4</v>
      </c>
      <c r="J70" s="189"/>
      <c r="K70" s="190"/>
      <c r="L70" s="97">
        <f>AE70</f>
        <v>1</v>
      </c>
      <c r="M70" s="39">
        <f>AE71</f>
        <v>-15</v>
      </c>
      <c r="N70" s="92" t="str">
        <f>AF70</f>
        <v/>
      </c>
      <c r="O70" s="93">
        <f>AF71</f>
        <v>0</v>
      </c>
      <c r="P70" s="180">
        <f>IF(NOT(ISTEXT(D70)),D70) +IF(NOT(ISTEXT(F70)),F70)+IF(NOT(ISTEXT(H70)),H70) +IF(NOT(ISTEXT(J70)),J70)+IF(NOT(ISTEXT(L70)),L70) +IF(NOT(ISTEXT(N70)),N70)</f>
        <v>3</v>
      </c>
      <c r="Q70" s="181">
        <f>IF(AND(E70="",G70="",I70="",K70="",M70="",O70=""),"",E70+G70+I70+K70+M70+O70)</f>
        <v>-41</v>
      </c>
      <c r="R70" s="23">
        <f>IF(T70,"",RANK(S70,S64:S75,0)+T70)</f>
        <v>5</v>
      </c>
      <c r="S70">
        <f>IF(C70="",-10000,IF(P70="","",-(RANK(P70,P64:P75,0)*1000-Q70)))</f>
        <v>-5041</v>
      </c>
      <c r="T70" t="b">
        <f>IF(C70="",TRUE)</f>
        <v>0</v>
      </c>
      <c r="U70" t="e">
        <f>VLOOKUP(B70&amp;" "&amp;D61,[1]UITSLAGEN!$N$6:$O$113,2,FALSE)</f>
        <v>#N/A</v>
      </c>
      <c r="V70" t="e">
        <f>VLOOKUP(B70&amp;" "&amp;F61,[1]UITSLAGEN!$N$6:$O$113,2,FALSE)</f>
        <v>#N/A</v>
      </c>
      <c r="W70" t="e">
        <f>VLOOKUP(B70&amp;" "&amp;H61,[1]UITSLAGEN!$N$6:$O$113,2,FALSE)</f>
        <v>#N/A</v>
      </c>
      <c r="X70" t="e">
        <f>VLOOKUP(B70&amp;" "&amp;J61,[1]UITSLAGEN!$N$6:$O$113,2,FALSE)</f>
        <v>#N/A</v>
      </c>
      <c r="Y70">
        <f>VLOOKUP(B70&amp;" "&amp;L61,[1]UITSLAGEN!$N$6:$O$113,2,FALSE)</f>
        <v>1</v>
      </c>
      <c r="Z70" t="e">
        <f>VLOOKUP(B70&amp;" "&amp;N61,[1]UITSLAGEN!$N$6:$O$113,2,FALSE)</f>
        <v>#N/A</v>
      </c>
      <c r="AA70" t="str">
        <f>IF(AND(ISNA(U70),ISNA(U71)),"",IF(ISNA(U70),0,U70)+IF(ISNA(U71),0,U71))</f>
        <v/>
      </c>
      <c r="AB70">
        <f>IF(AND(ISNA(V70),ISNA(V71)),"",IF(ISNA(V70),0,V70)+IF(ISNA(V71),0,V71))</f>
        <v>0</v>
      </c>
      <c r="AC70">
        <f>IF(AND(ISNA(W70),ISNA(W71)),"",IF(ISNA(W70),0,W70)+IF(ISNA(W71),0,W71))</f>
        <v>2</v>
      </c>
      <c r="AE70">
        <f>IF(AND(ISNA(Y70),ISNA(Y71)),"",IF(ISNA(Y70),0,Y70)+IF(ISNA(Y71),0,Y71))</f>
        <v>1</v>
      </c>
      <c r="AF70" t="str">
        <f>IF(AND(ISNA(Z70),ISNA(Z71)),"",IF(ISNA(Z70),0,Z70)+IF(ISNA(Z71),0,Z71))</f>
        <v/>
      </c>
    </row>
    <row r="71" spans="2:32" ht="30" customHeight="1" thickBot="1" x14ac:dyDescent="0.3">
      <c r="B71" s="191"/>
      <c r="C71" s="182"/>
      <c r="D71" s="40"/>
      <c r="E71" s="29"/>
      <c r="F71" s="86"/>
      <c r="G71" s="29"/>
      <c r="H71" s="86"/>
      <c r="I71" s="41"/>
      <c r="J71" s="192"/>
      <c r="K71" s="184"/>
      <c r="L71" s="76"/>
      <c r="M71" s="85"/>
      <c r="N71" s="86"/>
      <c r="O71" s="31"/>
      <c r="P71" s="185"/>
      <c r="Q71" s="186"/>
      <c r="R71" s="34"/>
      <c r="U71" t="e">
        <f>VLOOKUP(D61&amp;" "&amp;B70,[1]UITSLAGEN!$N$6:$Q$113,4,FALSE)</f>
        <v>#N/A</v>
      </c>
      <c r="V71">
        <f>VLOOKUP(F61&amp;" "&amp;B70,[1]UITSLAGEN!$N$6:$Q$113,4,FALSE)</f>
        <v>0</v>
      </c>
      <c r="W71">
        <f>VLOOKUP(H61&amp;" "&amp;B70,[1]UITSLAGEN!$N$6:$Q$113,4,FALSE)</f>
        <v>2</v>
      </c>
      <c r="X71" t="e">
        <f>VLOOKUP(J61&amp;" "&amp;B70,[1]UITSLAGEN!$N$6:$Q$113,4,FALSE)</f>
        <v>#N/A</v>
      </c>
      <c r="Y71" t="e">
        <f>VLOOKUP(L61&amp;" "&amp;B70,[1]UITSLAGEN!$N$6:$Q$113,4,FALSE)</f>
        <v>#N/A</v>
      </c>
      <c r="Z71" t="e">
        <f>VLOOKUP(N61&amp;" "&amp;B70,[1]UITSLAGEN!$N$6:$Q$113,4,FALSE)</f>
        <v>#N/A</v>
      </c>
      <c r="AA71">
        <f>IF(AND(ISNA(U70),ISNA(U71)),0,IF(ISNA(U71),0,-VLOOKUP(D61&amp;" "&amp;B70,[1]UITSLAGEN!$N$6:$S$113,5,FALSE))+IF(ISNA(U70),0,VLOOKUP(B70&amp;" "&amp;D61,[1]UITSLAGEN!$N$6:$S$113,5,FALSE)))</f>
        <v>0</v>
      </c>
      <c r="AB71">
        <f>IF(AND(ISNA(V70),ISNA(V71)),0,IF(ISNA(V71),0,-VLOOKUP(F61&amp;" "&amp;B70,[1]UITSLAGEN!$N$6:$S$113,5,FALSE))+IF(ISNA(V70),0,VLOOKUP(B70&amp;" "&amp;F61,[1]UITSLAGEN!$N$6:$S$113,5,FALSE)))</f>
        <v>-22</v>
      </c>
      <c r="AC71">
        <f>IF(AND(ISNA(W70),ISNA(W71)),0,IF(ISNA(W71),0,-VLOOKUP(H61&amp;" "&amp;B70,[1]UITSLAGEN!$N$6:$S$113,5,FALSE))+IF(ISNA(W70),0,VLOOKUP(B70&amp;" "&amp;H61,[1]UITSLAGEN!$N$6:$S$113,5,FALSE)))</f>
        <v>-4</v>
      </c>
      <c r="AE71">
        <f>IF(AND(ISNA(Y70),ISNA(Y71)),0,IF(ISNA(Y71),0,-VLOOKUP(L61&amp;" "&amp;B70,[1]UITSLAGEN!$N$6:$S$113,5,FALSE))+IF(ISNA(Y70),0,VLOOKUP(B70&amp;" "&amp;L61,[1]UITSLAGEN!$N$6:$S$113,5,FALSE)))</f>
        <v>-15</v>
      </c>
      <c r="AF71">
        <f>IF(AND(ISNA(Z70),ISNA(Z71)),0,IF(ISNA(Z71),0,-VLOOKUP(N61&amp;" "&amp;B70,[1]UITSLAGEN!$N$6:$S$113,5,FALSE))+IF(ISNA(Z70),0,VLOOKUP(B70&amp;" "&amp;N61,[1]UITSLAGEN!$N$6:$S$113,5,FALSE)))</f>
        <v>0</v>
      </c>
    </row>
    <row r="72" spans="2:32" ht="30" customHeight="1" x14ac:dyDescent="0.25">
      <c r="B72" s="187" t="s">
        <v>82</v>
      </c>
      <c r="C72" s="176" t="str">
        <f>IF(ISNA(VLOOKUP(B72,[1]teams!$B$1:$C$77,2,FALSE)),"",VLOOKUP(B72,[1]teams!$B$1:$C$77,2,FALSE))</f>
        <v>VCH Time Out</v>
      </c>
      <c r="D72" s="35">
        <f>AA72</f>
        <v>2</v>
      </c>
      <c r="E72" s="39">
        <f>AA73</f>
        <v>-6</v>
      </c>
      <c r="F72" s="92">
        <f>AB72</f>
        <v>4</v>
      </c>
      <c r="G72" s="39">
        <f>AB73</f>
        <v>14</v>
      </c>
      <c r="H72" s="92" t="str">
        <f>AC72</f>
        <v/>
      </c>
      <c r="I72" s="39">
        <f>AC73</f>
        <v>0</v>
      </c>
      <c r="J72" s="78">
        <f>AD72</f>
        <v>3</v>
      </c>
      <c r="K72" s="188">
        <f>AD73</f>
        <v>15</v>
      </c>
      <c r="L72" s="189"/>
      <c r="M72" s="190"/>
      <c r="N72" s="97" t="str">
        <f>AF72</f>
        <v/>
      </c>
      <c r="O72" s="93">
        <f>AF73</f>
        <v>0</v>
      </c>
      <c r="P72" s="180">
        <f>IF(NOT(ISTEXT(D72)),D72) +IF(NOT(ISTEXT(F72)),F72)+IF(NOT(ISTEXT(H72)),H72) +IF(NOT(ISTEXT(J72)),J72)+IF(NOT(ISTEXT(L72)),L72) +IF(NOT(ISTEXT(N72)),N72)</f>
        <v>9</v>
      </c>
      <c r="Q72" s="181">
        <f>IF(AND(E72="",G72="",I72="",K72="",M72="",O72=""),"",E72+G72+I72+K72+M72+O72)</f>
        <v>23</v>
      </c>
      <c r="R72" s="23">
        <f>IF(T72,"",RANK(S72,S64:S75,0)+T72)</f>
        <v>2</v>
      </c>
      <c r="S72">
        <f>IF(C72="",-10000,IF(P72="","",-(RANK(P72,P64:P75,0)*1000-Q72)))</f>
        <v>-1977</v>
      </c>
      <c r="T72" t="b">
        <f>IF(C72="",TRUE)</f>
        <v>0</v>
      </c>
      <c r="U72">
        <f>VLOOKUP(B72&amp;" "&amp;D61,[1]UITSLAGEN!$N$6:$O$113,2,FALSE)</f>
        <v>2</v>
      </c>
      <c r="V72">
        <f>VLOOKUP(B72&amp;" "&amp;F61,[1]UITSLAGEN!$N$6:$O$113,2,FALSE)</f>
        <v>4</v>
      </c>
      <c r="W72" t="e">
        <f>VLOOKUP(B72&amp;" "&amp;H61,[1]UITSLAGEN!$N$6:$O$113,2,FALSE)</f>
        <v>#N/A</v>
      </c>
      <c r="X72" t="e">
        <f>VLOOKUP(B72&amp;" "&amp;J61,[1]UITSLAGEN!$N$6:$O$113,2,FALSE)</f>
        <v>#N/A</v>
      </c>
      <c r="Y72" t="e">
        <f>VLOOKUP(B72&amp;" "&amp;L61,[1]UITSLAGEN!$N$6:$O$113,2,FALSE)</f>
        <v>#N/A</v>
      </c>
      <c r="Z72" t="e">
        <f>VLOOKUP(B72&amp;" "&amp;N61,[1]UITSLAGEN!$N$6:$O$113,2,FALSE)</f>
        <v>#N/A</v>
      </c>
      <c r="AA72">
        <f>IF(AND(ISNA(U72),ISNA(U73)),"",IF(ISNA(U72),0,U72)+IF(ISNA(U73),0,U73))</f>
        <v>2</v>
      </c>
      <c r="AB72">
        <f>IF(AND(ISNA(V72),ISNA(V73)),"",IF(ISNA(V72),0,V72)+IF(ISNA(V73),0,V73))</f>
        <v>4</v>
      </c>
      <c r="AC72" t="str">
        <f>IF(AND(ISNA(W72),ISNA(W73)),"",IF(ISNA(W72),0,W72)+IF(ISNA(W73),0,W73))</f>
        <v/>
      </c>
      <c r="AD72">
        <f>IF(AND(ISNA(X72),ISNA(X73)),"",IF(ISNA(X72),0,X72)+IF(ISNA(X73),0,X73))</f>
        <v>3</v>
      </c>
      <c r="AF72" t="str">
        <f>IF(AND(ISNA(Z72),ISNA(Z73)),"",IF(ISNA(Z72),0,Z72)+IF(ISNA(Z73),0,Z73))</f>
        <v/>
      </c>
    </row>
    <row r="73" spans="2:32" ht="30" customHeight="1" thickBot="1" x14ac:dyDescent="0.3">
      <c r="B73" s="191"/>
      <c r="C73" s="182"/>
      <c r="D73" s="40"/>
      <c r="E73" s="29"/>
      <c r="F73" s="86"/>
      <c r="G73" s="29"/>
      <c r="H73" s="86"/>
      <c r="I73" s="29"/>
      <c r="J73" s="86"/>
      <c r="K73" s="41"/>
      <c r="L73" s="192"/>
      <c r="M73" s="184"/>
      <c r="N73" s="76"/>
      <c r="O73" s="142"/>
      <c r="P73" s="185"/>
      <c r="Q73" s="186"/>
      <c r="R73" s="34"/>
      <c r="U73" t="e">
        <f>VLOOKUP(D61&amp;" "&amp;B72,[1]UITSLAGEN!$N$6:$Q$113,4,FALSE)</f>
        <v>#N/A</v>
      </c>
      <c r="V73" t="e">
        <f>VLOOKUP(F61&amp;" "&amp;B72,[1]UITSLAGEN!$N$6:$Q$113,4,FALSE)</f>
        <v>#N/A</v>
      </c>
      <c r="W73" t="e">
        <f>VLOOKUP(H61&amp;" "&amp;B72,[1]UITSLAGEN!$N$6:$Q$113,4,FALSE)</f>
        <v>#N/A</v>
      </c>
      <c r="X73">
        <f>VLOOKUP(J61&amp;" "&amp;B72,[1]UITSLAGEN!$N$6:$Q$113,4,FALSE)</f>
        <v>3</v>
      </c>
      <c r="Y73" t="e">
        <f>VLOOKUP(L61&amp;" "&amp;B72,[1]UITSLAGEN!$N$6:$Q$113,4,FALSE)</f>
        <v>#N/A</v>
      </c>
      <c r="Z73" t="e">
        <f>VLOOKUP(N61&amp;" "&amp;B72,[1]UITSLAGEN!$N$6:$Q$113,4,FALSE)</f>
        <v>#N/A</v>
      </c>
      <c r="AA73">
        <f>IF(AND(ISNA(U72),ISNA(U73)),0,IF(ISNA(U73),0,-VLOOKUP(D61&amp;" "&amp;B72,[1]UITSLAGEN!$N$6:$S$113,5,FALSE))+IF(ISNA(U72),0,VLOOKUP(B72&amp;" "&amp;D61,[1]UITSLAGEN!$N$6:$S$113,5,FALSE)))</f>
        <v>-6</v>
      </c>
      <c r="AB73">
        <f>IF(AND(ISNA(V72),ISNA(V73)),0,IF(ISNA(V73),0,-VLOOKUP(F61&amp;" "&amp;B72,[1]UITSLAGEN!$N$6:$S$113,5,FALSE))+IF(ISNA(V72),0,VLOOKUP(B72&amp;" "&amp;F61,[1]UITSLAGEN!$N$6:$S$113,5,FALSE)))</f>
        <v>14</v>
      </c>
      <c r="AC73">
        <f>IF(AND(ISNA(W72),ISNA(W73)),0,IF(ISNA(W73),0,-VLOOKUP(H61&amp;" "&amp;B72,[1]UITSLAGEN!$N$6:$S$113,5,FALSE))+IF(ISNA(W72),0,VLOOKUP(B72&amp;" "&amp;H61,[1]UITSLAGEN!$N$6:$S$113,5,FALSE)))</f>
        <v>0</v>
      </c>
      <c r="AD73">
        <f>IF(AND(ISNA(X72),ISNA(X73)),0,IF(ISNA(X73),0,-VLOOKUP(J61&amp;" "&amp;B72,[1]UITSLAGEN!$N$6:$S$113,5,FALSE))+IF(ISNA(X72),0,VLOOKUP(B72&amp;" "&amp;J61,[1]UITSLAGEN!$N$6:$S$113,5,FALSE)))</f>
        <v>15</v>
      </c>
      <c r="AF73">
        <f>IF(AND(ISNA(Z72),ISNA(Z73)),0,IF(ISNA(Z73),0,-VLOOKUP(N61&amp;" "&amp;B72,[1]UITSLAGEN!$N$6:$S$113,5,FALSE))+IF(ISNA(Z72),0,VLOOKUP(B72&amp;" "&amp;N61,[1]UITSLAGEN!$N$6:$S$113,5,FALSE)))</f>
        <v>0</v>
      </c>
    </row>
    <row r="74" spans="2:32" ht="30" customHeight="1" x14ac:dyDescent="0.25">
      <c r="B74" s="164" t="s">
        <v>83</v>
      </c>
      <c r="C74" s="176" t="str">
        <f>IF(ISNA(VLOOKUP(B74,[1]teams!$B$1:$C$77,2,FALSE)),"",VLOOKUP(B74,[1]teams!$B$1:$C$77,2,FALSE))</f>
        <v/>
      </c>
      <c r="D74" s="89" t="str">
        <f>AA74</f>
        <v/>
      </c>
      <c r="E74" s="77">
        <f>AA75</f>
        <v>0</v>
      </c>
      <c r="F74" s="78" t="str">
        <f>AB74</f>
        <v/>
      </c>
      <c r="G74" s="77">
        <f>AB75</f>
        <v>0</v>
      </c>
      <c r="H74" s="78" t="str">
        <f>AC74</f>
        <v/>
      </c>
      <c r="I74" s="77">
        <f>AC75</f>
        <v>0</v>
      </c>
      <c r="J74" s="78" t="str">
        <f>AD74</f>
        <v/>
      </c>
      <c r="K74" s="77">
        <f>AD75</f>
        <v>0</v>
      </c>
      <c r="L74" s="78" t="str">
        <f>AE74</f>
        <v/>
      </c>
      <c r="M74" s="188">
        <f>AE75</f>
        <v>0</v>
      </c>
      <c r="N74" s="189"/>
      <c r="O74" s="190"/>
      <c r="P74" s="180">
        <f>IF(NOT(ISTEXT(D74)),D74) +IF(NOT(ISTEXT(F74)),F74)+IF(NOT(ISTEXT(H74)),H74) +IF(NOT(ISTEXT(J74)),J74)+IF(NOT(ISTEXT(L74)),L74) +IF(NOT(ISTEXT(N74)),N74)</f>
        <v>0</v>
      </c>
      <c r="Q74" s="181">
        <f>IF(AND(E74="",G74="",I74="",K74="",M74="",O74=""),"",E74+G74+I74+K74+M74+O74)</f>
        <v>0</v>
      </c>
      <c r="R74" s="23" t="str">
        <f>IF(T74,"",RANK(S74,S64:S75,0)+T74)</f>
        <v/>
      </c>
      <c r="S74">
        <f>IF(C74="",-10000,IF(P74="","",-(RANK(P74,P64:P75,0)*1000-Q74)))</f>
        <v>-10000</v>
      </c>
      <c r="T74" t="b">
        <f>IF(C74="",TRUE)</f>
        <v>1</v>
      </c>
      <c r="U74" t="e">
        <f>VLOOKUP(B74&amp;" "&amp;D61,[1]UITSLAGEN!$N$6:$O$113,2,FALSE)</f>
        <v>#N/A</v>
      </c>
      <c r="V74" t="e">
        <f>VLOOKUP(B74&amp;" "&amp;F61,[1]UITSLAGEN!$N$6:$O$113,2,FALSE)</f>
        <v>#N/A</v>
      </c>
      <c r="W74" t="e">
        <f>VLOOKUP(B74&amp;" "&amp;H61,[1]UITSLAGEN!$N$6:$O$113,2,FALSE)</f>
        <v>#N/A</v>
      </c>
      <c r="X74" t="e">
        <f>VLOOKUP(B74&amp;" "&amp;J61,[1]UITSLAGEN!$N$6:$O$113,2,FALSE)</f>
        <v>#N/A</v>
      </c>
      <c r="Y74" t="e">
        <f>VLOOKUP(B74&amp;" "&amp;L61,[1]UITSLAGEN!$N$6:$O$113,2,FALSE)</f>
        <v>#N/A</v>
      </c>
      <c r="Z74" t="e">
        <f>VLOOKUP(B74&amp;" "&amp;N61,[1]UITSLAGEN!$N$6:$O$113,2,FALSE)</f>
        <v>#N/A</v>
      </c>
      <c r="AA74" t="str">
        <f>IF(AND(ISNA(U74),ISNA(U75)),"",IF(ISNA(U74),0,U74)+IF(ISNA(U75),0,U75))</f>
        <v/>
      </c>
      <c r="AB74" t="str">
        <f>IF(AND(ISNA(V74),ISNA(V75)),"",IF(ISNA(V74),0,V74)+IF(ISNA(V75),0,V75))</f>
        <v/>
      </c>
      <c r="AC74" t="str">
        <f>IF(AND(ISNA(W74),ISNA(W75)),"",IF(ISNA(W74),0,W74)+IF(ISNA(W75),0,W75))</f>
        <v/>
      </c>
      <c r="AD74" t="str">
        <f>IF(AND(ISNA(X74),ISNA(X75)),"",IF(ISNA(X74),0,X74)+IF(ISNA(X75),0,X75))</f>
        <v/>
      </c>
      <c r="AE74" t="str">
        <f>IF(AND(ISNA(Y74),ISNA(Y75)),"",IF(ISNA(Y74),0,Y74)+IF(ISNA(Y75),0,Y75))</f>
        <v/>
      </c>
    </row>
    <row r="75" spans="2:32" ht="30" customHeight="1" thickBot="1" x14ac:dyDescent="0.3">
      <c r="B75" s="169"/>
      <c r="C75" s="182"/>
      <c r="D75" s="102"/>
      <c r="E75" s="55"/>
      <c r="F75" s="103"/>
      <c r="G75" s="55"/>
      <c r="H75" s="103"/>
      <c r="I75" s="55"/>
      <c r="J75" s="103"/>
      <c r="K75" s="55"/>
      <c r="L75" s="103"/>
      <c r="M75" s="54"/>
      <c r="N75" s="193"/>
      <c r="O75" s="194"/>
      <c r="P75" s="185"/>
      <c r="Q75" s="186"/>
      <c r="R75" s="34"/>
      <c r="U75" t="e">
        <f>VLOOKUP(D61&amp;" "&amp;B74,[1]UITSLAGEN!$N$6:$Q$113,4,FALSE)</f>
        <v>#N/A</v>
      </c>
      <c r="V75" t="e">
        <f>VLOOKUP(F61&amp;" "&amp;B74,[1]UITSLAGEN!$N$6:$Q$113,4,FALSE)</f>
        <v>#N/A</v>
      </c>
      <c r="W75" t="e">
        <f>VLOOKUP(H61&amp;" "&amp;B74,[1]UITSLAGEN!$N$6:$Q$113,4,FALSE)</f>
        <v>#N/A</v>
      </c>
      <c r="X75" t="e">
        <f>VLOOKUP(J61&amp;" "&amp;B74,[1]UITSLAGEN!$N$6:$Q$113,4,FALSE)</f>
        <v>#N/A</v>
      </c>
      <c r="Y75" t="e">
        <f>VLOOKUP(L61&amp;" "&amp;B74,[1]UITSLAGEN!$N$6:$Q$113,4,FALSE)</f>
        <v>#N/A</v>
      </c>
      <c r="Z75" t="e">
        <f>VLOOKUP(N61&amp;" "&amp;B74,[1]UITSLAGEN!$N$6:$Q$113,4,FALSE)</f>
        <v>#N/A</v>
      </c>
      <c r="AA75">
        <f>IF(AND(ISNA(U74),ISNA(U75)),0,IF(ISNA(U75),0,-VLOOKUP(D61&amp;" "&amp;B74,[1]UITSLAGEN!$N$6:$S$113,5,FALSE))+IF(ISNA(U74),0,VLOOKUP(B74&amp;" "&amp;D61,[1]UITSLAGEN!$N$6:$S$113,5,FALSE)))</f>
        <v>0</v>
      </c>
      <c r="AB75">
        <f>IF(AND(ISNA(V74),ISNA(V75)),0,IF(ISNA(V75),0,-VLOOKUP(F61&amp;" "&amp;B74,[1]UITSLAGEN!$N$6:$S$113,5,FALSE))+IF(ISNA(V74),0,VLOOKUP(B74&amp;" "&amp;F61,[1]UITSLAGEN!$N$6:$S$113,5,FALSE)))</f>
        <v>0</v>
      </c>
      <c r="AC75">
        <f>IF(AND(ISNA(W74),ISNA(W75)),0,IF(ISNA(W75),0,-VLOOKUP(H61&amp;" "&amp;B74,[1]UITSLAGEN!$N$6:$S$113,5,FALSE))+IF(ISNA(W74),0,VLOOKUP(B74&amp;" "&amp;H61,[1]UITSLAGEN!$N$6:$S$113,5,FALSE)))</f>
        <v>0</v>
      </c>
      <c r="AD75">
        <f>IF(AND(ISNA(X74),ISNA(X75)),0,IF(ISNA(X75),0,-VLOOKUP(J61&amp;" "&amp;B74,[1]UITSLAGEN!$N$6:$S$113,5,FALSE))+IF(ISNA(X74),0,VLOOKUP(B74&amp;" "&amp;J61,[1]UITSLAGEN!$N$6:$S$113,5,FALSE)))</f>
        <v>0</v>
      </c>
      <c r="AE75">
        <f>IF(AND(ISNA(Y74),ISNA(Y75)),0,IF(ISNA(Y75),0,-VLOOKUP(L61&amp;" "&amp;B74,[1]UITSLAGEN!$N$6:$S$113,5,FALSE))+IF(ISNA(Y74),0,VLOOKUP(B74&amp;" "&amp;L61,[1]UITSLAGEN!$N$6:$S$113,5,FALSE)))</f>
        <v>0</v>
      </c>
    </row>
    <row r="76" spans="2:32" ht="22.35" customHeight="1" x14ac:dyDescent="0.25"/>
    <row r="77" spans="2:32" ht="22.35" customHeight="1" x14ac:dyDescent="0.25"/>
    <row r="78" spans="2:32" ht="22.35" customHeight="1" x14ac:dyDescent="0.25"/>
    <row r="79" spans="2:32" ht="22.35" customHeight="1" x14ac:dyDescent="0.25"/>
    <row r="80" spans="2:32" ht="22.35" customHeight="1" x14ac:dyDescent="0.25"/>
    <row r="81" ht="22.35" customHeight="1" x14ac:dyDescent="0.25"/>
    <row r="82" ht="22.35" customHeight="1" x14ac:dyDescent="0.25"/>
    <row r="83" ht="22.35" customHeight="1" x14ac:dyDescent="0.25"/>
    <row r="84" ht="22.35" customHeight="1" x14ac:dyDescent="0.25"/>
    <row r="85" ht="22.35" customHeight="1" x14ac:dyDescent="0.25"/>
    <row r="86" ht="22.35" customHeight="1" x14ac:dyDescent="0.25"/>
    <row r="87" ht="22.35" customHeight="1" x14ac:dyDescent="0.25"/>
    <row r="88" ht="22.35" customHeight="1" x14ac:dyDescent="0.25"/>
    <row r="89" ht="22.35" customHeight="1" x14ac:dyDescent="0.25"/>
    <row r="90" ht="22.35" customHeight="1" x14ac:dyDescent="0.25"/>
    <row r="91" ht="22.35" customHeight="1" x14ac:dyDescent="0.25"/>
    <row r="92" ht="22.35" customHeight="1" x14ac:dyDescent="0.25"/>
    <row r="93" ht="22.35" customHeight="1" x14ac:dyDescent="0.25"/>
    <row r="94" ht="22.35" customHeight="1" x14ac:dyDescent="0.25"/>
    <row r="95" ht="22.35" customHeight="1" x14ac:dyDescent="0.25"/>
    <row r="96" ht="22.35" customHeight="1" x14ac:dyDescent="0.25"/>
    <row r="97" ht="22.35" customHeight="1" x14ac:dyDescent="0.25"/>
    <row r="98" ht="22.35" customHeight="1" x14ac:dyDescent="0.25"/>
    <row r="99" ht="22.35" customHeight="1" x14ac:dyDescent="0.25"/>
    <row r="100" ht="22.35" customHeight="1" x14ac:dyDescent="0.25"/>
    <row r="101" ht="22.35" customHeight="1" x14ac:dyDescent="0.25"/>
    <row r="102" ht="22.35" customHeight="1" x14ac:dyDescent="0.25"/>
    <row r="103" ht="22.35" customHeight="1" x14ac:dyDescent="0.25"/>
    <row r="104" ht="22.35" customHeight="1" x14ac:dyDescent="0.25"/>
    <row r="105" ht="22.35" customHeight="1" x14ac:dyDescent="0.25"/>
    <row r="106" ht="22.35" customHeight="1" x14ac:dyDescent="0.25"/>
    <row r="107" ht="22.35" customHeight="1" x14ac:dyDescent="0.25"/>
    <row r="108" ht="22.35" customHeight="1" x14ac:dyDescent="0.25"/>
    <row r="109" ht="22.35" customHeight="1" x14ac:dyDescent="0.25"/>
    <row r="110" ht="22.35" customHeight="1" x14ac:dyDescent="0.25"/>
    <row r="111" ht="22.35" customHeight="1" x14ac:dyDescent="0.25"/>
    <row r="112" ht="22.35" customHeight="1" x14ac:dyDescent="0.25"/>
    <row r="113" ht="22.35" customHeight="1" x14ac:dyDescent="0.25"/>
    <row r="114" ht="22.35" customHeight="1" x14ac:dyDescent="0.25"/>
    <row r="115" ht="22.35" customHeight="1" x14ac:dyDescent="0.25"/>
    <row r="116" ht="22.35" customHeight="1" x14ac:dyDescent="0.25"/>
    <row r="117" ht="22.35" customHeight="1" x14ac:dyDescent="0.25"/>
    <row r="118" ht="22.35" customHeight="1" x14ac:dyDescent="0.25"/>
    <row r="119" ht="22.35" customHeight="1" x14ac:dyDescent="0.25"/>
    <row r="120" ht="22.35" customHeight="1" x14ac:dyDescent="0.25"/>
    <row r="121" ht="22.35" customHeight="1" x14ac:dyDescent="0.25"/>
    <row r="122" ht="22.35" customHeight="1" x14ac:dyDescent="0.25"/>
    <row r="123" ht="22.35" customHeight="1" x14ac:dyDescent="0.25"/>
    <row r="124" ht="22.35" customHeight="1" x14ac:dyDescent="0.25"/>
    <row r="125" ht="22.35" customHeight="1" x14ac:dyDescent="0.25"/>
    <row r="126" ht="22.35" customHeight="1" x14ac:dyDescent="0.25"/>
    <row r="127" ht="22.35" customHeight="1" x14ac:dyDescent="0.25"/>
    <row r="128" ht="22.35" customHeight="1" x14ac:dyDescent="0.25"/>
    <row r="129" ht="22.35" customHeight="1" x14ac:dyDescent="0.25"/>
    <row r="130" ht="22.35" customHeight="1" x14ac:dyDescent="0.25"/>
    <row r="131" ht="22.35" customHeight="1" x14ac:dyDescent="0.25"/>
    <row r="132" ht="22.35" customHeight="1" x14ac:dyDescent="0.25"/>
    <row r="133" ht="22.35" customHeight="1" x14ac:dyDescent="0.25"/>
    <row r="134" ht="22.35" customHeight="1" x14ac:dyDescent="0.25"/>
    <row r="135" ht="22.35" customHeight="1" x14ac:dyDescent="0.25"/>
    <row r="136" ht="22.35" customHeight="1" x14ac:dyDescent="0.25"/>
  </sheetData>
  <mergeCells count="320">
    <mergeCell ref="P74:P75"/>
    <mergeCell ref="R74:R75"/>
    <mergeCell ref="N72:N73"/>
    <mergeCell ref="P72:P73"/>
    <mergeCell ref="R72:R73"/>
    <mergeCell ref="B74:B75"/>
    <mergeCell ref="D74:D75"/>
    <mergeCell ref="F74:F75"/>
    <mergeCell ref="H74:H75"/>
    <mergeCell ref="J74:J75"/>
    <mergeCell ref="L74:L75"/>
    <mergeCell ref="N74:N75"/>
    <mergeCell ref="B72:B73"/>
    <mergeCell ref="D72:D73"/>
    <mergeCell ref="F72:F73"/>
    <mergeCell ref="H72:H73"/>
    <mergeCell ref="J72:J73"/>
    <mergeCell ref="L72:L73"/>
    <mergeCell ref="R68:R69"/>
    <mergeCell ref="B70:B71"/>
    <mergeCell ref="D70:D71"/>
    <mergeCell ref="F70:F71"/>
    <mergeCell ref="H70:H71"/>
    <mergeCell ref="J70:J71"/>
    <mergeCell ref="L70:L71"/>
    <mergeCell ref="N70:N71"/>
    <mergeCell ref="P70:P71"/>
    <mergeCell ref="R70:R71"/>
    <mergeCell ref="P66:P67"/>
    <mergeCell ref="R66:R67"/>
    <mergeCell ref="B68:B69"/>
    <mergeCell ref="D68:D69"/>
    <mergeCell ref="F68:F69"/>
    <mergeCell ref="H68:H69"/>
    <mergeCell ref="J68:J69"/>
    <mergeCell ref="L68:L69"/>
    <mergeCell ref="N68:N69"/>
    <mergeCell ref="P68:P69"/>
    <mergeCell ref="N64:N65"/>
    <mergeCell ref="P64:P65"/>
    <mergeCell ref="R64:R65"/>
    <mergeCell ref="B66:B67"/>
    <mergeCell ref="D66:D67"/>
    <mergeCell ref="F66:F67"/>
    <mergeCell ref="H66:H67"/>
    <mergeCell ref="J66:J67"/>
    <mergeCell ref="L66:L67"/>
    <mergeCell ref="N66:N67"/>
    <mergeCell ref="L62:M63"/>
    <mergeCell ref="N62:O63"/>
    <mergeCell ref="P62:Q63"/>
    <mergeCell ref="R62:R63"/>
    <mergeCell ref="B64:B65"/>
    <mergeCell ref="D64:D65"/>
    <mergeCell ref="F64:F65"/>
    <mergeCell ref="H64:H65"/>
    <mergeCell ref="J64:J65"/>
    <mergeCell ref="L64:L65"/>
    <mergeCell ref="B62:B63"/>
    <mergeCell ref="C62:C63"/>
    <mergeCell ref="D62:E63"/>
    <mergeCell ref="F62:G63"/>
    <mergeCell ref="H62:I63"/>
    <mergeCell ref="J62:K63"/>
    <mergeCell ref="R57:R58"/>
    <mergeCell ref="B59:B60"/>
    <mergeCell ref="D59:D60"/>
    <mergeCell ref="F59:F60"/>
    <mergeCell ref="H59:H60"/>
    <mergeCell ref="J59:J60"/>
    <mergeCell ref="L59:L60"/>
    <mergeCell ref="N59:N60"/>
    <mergeCell ref="P59:P60"/>
    <mergeCell ref="R59:R60"/>
    <mergeCell ref="P55:P56"/>
    <mergeCell ref="R55:R56"/>
    <mergeCell ref="B57:B58"/>
    <mergeCell ref="D57:D58"/>
    <mergeCell ref="F57:F58"/>
    <mergeCell ref="H57:H58"/>
    <mergeCell ref="J57:J58"/>
    <mergeCell ref="L57:L58"/>
    <mergeCell ref="N57:N58"/>
    <mergeCell ref="P57:P58"/>
    <mergeCell ref="N53:N54"/>
    <mergeCell ref="P53:P54"/>
    <mergeCell ref="R53:R54"/>
    <mergeCell ref="B55:B56"/>
    <mergeCell ref="D55:D56"/>
    <mergeCell ref="F55:F56"/>
    <mergeCell ref="H55:H56"/>
    <mergeCell ref="J55:J56"/>
    <mergeCell ref="L55:L56"/>
    <mergeCell ref="N55:N56"/>
    <mergeCell ref="B53:B54"/>
    <mergeCell ref="D53:D54"/>
    <mergeCell ref="F53:F54"/>
    <mergeCell ref="H53:H54"/>
    <mergeCell ref="J53:J54"/>
    <mergeCell ref="L53:L54"/>
    <mergeCell ref="R49:R50"/>
    <mergeCell ref="B51:B52"/>
    <mergeCell ref="D51:D52"/>
    <mergeCell ref="F51:F52"/>
    <mergeCell ref="H51:H52"/>
    <mergeCell ref="J51:J52"/>
    <mergeCell ref="L51:L52"/>
    <mergeCell ref="N51:N52"/>
    <mergeCell ref="P51:P52"/>
    <mergeCell ref="R51:R52"/>
    <mergeCell ref="P47:Q48"/>
    <mergeCell ref="R47:R48"/>
    <mergeCell ref="B49:B50"/>
    <mergeCell ref="D49:D50"/>
    <mergeCell ref="F49:F50"/>
    <mergeCell ref="H49:H50"/>
    <mergeCell ref="J49:J50"/>
    <mergeCell ref="L49:L50"/>
    <mergeCell ref="N49:N50"/>
    <mergeCell ref="P49:P50"/>
    <mergeCell ref="P44:P45"/>
    <mergeCell ref="R44:R45"/>
    <mergeCell ref="B47:B48"/>
    <mergeCell ref="C47:C48"/>
    <mergeCell ref="D47:E48"/>
    <mergeCell ref="F47:G48"/>
    <mergeCell ref="H47:I48"/>
    <mergeCell ref="J47:K48"/>
    <mergeCell ref="L47:M48"/>
    <mergeCell ref="N47:O48"/>
    <mergeCell ref="N42:N43"/>
    <mergeCell ref="P42:P43"/>
    <mergeCell ref="R42:R43"/>
    <mergeCell ref="B44:B45"/>
    <mergeCell ref="D44:D45"/>
    <mergeCell ref="F44:F45"/>
    <mergeCell ref="H44:H45"/>
    <mergeCell ref="J44:J45"/>
    <mergeCell ref="L44:L45"/>
    <mergeCell ref="N44:N45"/>
    <mergeCell ref="B42:B43"/>
    <mergeCell ref="D42:D43"/>
    <mergeCell ref="F42:F43"/>
    <mergeCell ref="H42:H43"/>
    <mergeCell ref="J42:J43"/>
    <mergeCell ref="L42:L43"/>
    <mergeCell ref="R38:R39"/>
    <mergeCell ref="B40:B41"/>
    <mergeCell ref="D40:D41"/>
    <mergeCell ref="F40:F41"/>
    <mergeCell ref="H40:H41"/>
    <mergeCell ref="J40:J41"/>
    <mergeCell ref="L40:L41"/>
    <mergeCell ref="N40:N41"/>
    <mergeCell ref="P40:P41"/>
    <mergeCell ref="R40:R41"/>
    <mergeCell ref="P36:P37"/>
    <mergeCell ref="R36:R37"/>
    <mergeCell ref="B38:B39"/>
    <mergeCell ref="D38:D39"/>
    <mergeCell ref="F38:F39"/>
    <mergeCell ref="H38:H39"/>
    <mergeCell ref="J38:J39"/>
    <mergeCell ref="L38:L39"/>
    <mergeCell ref="N38:N39"/>
    <mergeCell ref="P38:P39"/>
    <mergeCell ref="N34:N35"/>
    <mergeCell ref="P34:P35"/>
    <mergeCell ref="R34:R35"/>
    <mergeCell ref="B36:B37"/>
    <mergeCell ref="D36:D37"/>
    <mergeCell ref="F36:F37"/>
    <mergeCell ref="H36:H37"/>
    <mergeCell ref="J36:J37"/>
    <mergeCell ref="L36:L37"/>
    <mergeCell ref="N36:N37"/>
    <mergeCell ref="L32:M33"/>
    <mergeCell ref="N32:O33"/>
    <mergeCell ref="P32:Q33"/>
    <mergeCell ref="R32:R33"/>
    <mergeCell ref="B34:B35"/>
    <mergeCell ref="D34:D35"/>
    <mergeCell ref="F34:F35"/>
    <mergeCell ref="H34:H35"/>
    <mergeCell ref="J34:J35"/>
    <mergeCell ref="L34:L35"/>
    <mergeCell ref="B32:B33"/>
    <mergeCell ref="C32:C33"/>
    <mergeCell ref="D32:E33"/>
    <mergeCell ref="F32:G33"/>
    <mergeCell ref="H32:I33"/>
    <mergeCell ref="J32:K33"/>
    <mergeCell ref="R27:R28"/>
    <mergeCell ref="B29:B30"/>
    <mergeCell ref="D29:D30"/>
    <mergeCell ref="F29:F30"/>
    <mergeCell ref="H29:H30"/>
    <mergeCell ref="J29:J30"/>
    <mergeCell ref="L29:L30"/>
    <mergeCell ref="N29:N30"/>
    <mergeCell ref="P29:P30"/>
    <mergeCell ref="R29:R30"/>
    <mergeCell ref="P25:P26"/>
    <mergeCell ref="R25:R26"/>
    <mergeCell ref="B27:B28"/>
    <mergeCell ref="D27:D28"/>
    <mergeCell ref="F27:F28"/>
    <mergeCell ref="H27:H28"/>
    <mergeCell ref="J27:J28"/>
    <mergeCell ref="L27:L28"/>
    <mergeCell ref="N27:N28"/>
    <mergeCell ref="P27:P28"/>
    <mergeCell ref="N23:N24"/>
    <mergeCell ref="P23:P24"/>
    <mergeCell ref="R23:R24"/>
    <mergeCell ref="B25:B26"/>
    <mergeCell ref="D25:D26"/>
    <mergeCell ref="F25:F26"/>
    <mergeCell ref="H25:H26"/>
    <mergeCell ref="J25:J26"/>
    <mergeCell ref="L25:L26"/>
    <mergeCell ref="N25:N26"/>
    <mergeCell ref="B23:B24"/>
    <mergeCell ref="D23:D24"/>
    <mergeCell ref="F23:F24"/>
    <mergeCell ref="H23:H24"/>
    <mergeCell ref="J23:J24"/>
    <mergeCell ref="L23:L24"/>
    <mergeCell ref="R19:R20"/>
    <mergeCell ref="B21:B22"/>
    <mergeCell ref="D21:D22"/>
    <mergeCell ref="F21:F22"/>
    <mergeCell ref="H21:H22"/>
    <mergeCell ref="J21:J22"/>
    <mergeCell ref="L21:L22"/>
    <mergeCell ref="N21:N22"/>
    <mergeCell ref="P21:P22"/>
    <mergeCell ref="R21:R22"/>
    <mergeCell ref="P17:Q18"/>
    <mergeCell ref="R17:R18"/>
    <mergeCell ref="B19:B20"/>
    <mergeCell ref="D19:D20"/>
    <mergeCell ref="F19:F20"/>
    <mergeCell ref="H19:H20"/>
    <mergeCell ref="J19:J20"/>
    <mergeCell ref="L19:L20"/>
    <mergeCell ref="N19:N20"/>
    <mergeCell ref="P19:P20"/>
    <mergeCell ref="P14:P15"/>
    <mergeCell ref="R14:R15"/>
    <mergeCell ref="B17:B18"/>
    <mergeCell ref="C17:C18"/>
    <mergeCell ref="D17:E18"/>
    <mergeCell ref="F17:G18"/>
    <mergeCell ref="H17:I18"/>
    <mergeCell ref="J17:K18"/>
    <mergeCell ref="L17:M18"/>
    <mergeCell ref="N17:O18"/>
    <mergeCell ref="N12:N13"/>
    <mergeCell ref="P12:P13"/>
    <mergeCell ref="R12:R13"/>
    <mergeCell ref="B14:B15"/>
    <mergeCell ref="D14:D15"/>
    <mergeCell ref="F14:F15"/>
    <mergeCell ref="H14:H15"/>
    <mergeCell ref="J14:J15"/>
    <mergeCell ref="L14:L15"/>
    <mergeCell ref="N14:N15"/>
    <mergeCell ref="B12:B13"/>
    <mergeCell ref="D12:D13"/>
    <mergeCell ref="F12:F13"/>
    <mergeCell ref="H12:H13"/>
    <mergeCell ref="J12:J13"/>
    <mergeCell ref="L12:L13"/>
    <mergeCell ref="R8:R9"/>
    <mergeCell ref="B10:B11"/>
    <mergeCell ref="D10:D11"/>
    <mergeCell ref="F10:F11"/>
    <mergeCell ref="H10:H11"/>
    <mergeCell ref="J10:J11"/>
    <mergeCell ref="L10:L11"/>
    <mergeCell ref="N10:N11"/>
    <mergeCell ref="P10:P11"/>
    <mergeCell ref="R10:R11"/>
    <mergeCell ref="P6:P7"/>
    <mergeCell ref="R6:R7"/>
    <mergeCell ref="B8:B9"/>
    <mergeCell ref="D8:D9"/>
    <mergeCell ref="F8:F9"/>
    <mergeCell ref="H8:H9"/>
    <mergeCell ref="J8:J9"/>
    <mergeCell ref="L8:L9"/>
    <mergeCell ref="N8:N9"/>
    <mergeCell ref="P8:P9"/>
    <mergeCell ref="N4:N5"/>
    <mergeCell ref="P4:P5"/>
    <mergeCell ref="R4:R5"/>
    <mergeCell ref="B6:B7"/>
    <mergeCell ref="D6:D7"/>
    <mergeCell ref="F6:F7"/>
    <mergeCell ref="H6:H7"/>
    <mergeCell ref="J6:J7"/>
    <mergeCell ref="L6:L7"/>
    <mergeCell ref="N6:N7"/>
    <mergeCell ref="L2:M3"/>
    <mergeCell ref="N2:O3"/>
    <mergeCell ref="P2:Q3"/>
    <mergeCell ref="R2:R3"/>
    <mergeCell ref="B4:B5"/>
    <mergeCell ref="D4:D5"/>
    <mergeCell ref="F4:F5"/>
    <mergeCell ref="H4:H5"/>
    <mergeCell ref="J4:J5"/>
    <mergeCell ref="L4:L5"/>
    <mergeCell ref="B2:B3"/>
    <mergeCell ref="C2:C3"/>
    <mergeCell ref="D2:E3"/>
    <mergeCell ref="F2:G3"/>
    <mergeCell ref="H2:I3"/>
    <mergeCell ref="J2:K3"/>
  </mergeCells>
  <pageMargins left="0.70866141732283472" right="0.70866141732283472" top="0" bottom="0.3937007874015748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NIV.2</vt:lpstr>
      <vt:lpstr>NIV.3</vt:lpstr>
      <vt:lpstr>NIV.4</vt:lpstr>
      <vt:lpstr>NIV.6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 Meijers</dc:creator>
  <cp:lastModifiedBy>Koos Meijers</cp:lastModifiedBy>
  <cp:lastPrinted>2024-03-17T13:15:30Z</cp:lastPrinted>
  <dcterms:created xsi:type="dcterms:W3CDTF">2024-03-17T13:05:12Z</dcterms:created>
  <dcterms:modified xsi:type="dcterms:W3CDTF">2024-03-17T13:15:37Z</dcterms:modified>
</cp:coreProperties>
</file>